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2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hristinaBanks\ThinkWell\TW - Storage\2. Programs\Global_Gates Hub\2. Community of practice\4. Website\5. Posts\2022-03\Attachments\"/>
    </mc:Choice>
  </mc:AlternateContent>
  <xr:revisionPtr revIDLastSave="0" documentId="8_{783D18C7-8683-4068-BBB2-647CE927B609}" xr6:coauthVersionLast="47" xr6:coauthVersionMax="47" xr10:uidLastSave="{00000000-0000-0000-0000-000000000000}"/>
  <bookViews>
    <workbookView xWindow="-108" yWindow="-108" windowWidth="23256" windowHeight="12576" activeTab="3" xr2:uid="{00000000-000D-0000-FFFF-FFFF00000000}"/>
  </bookViews>
  <sheets>
    <sheet name="Cover" sheetId="10" r:id="rId1"/>
    <sheet name="0. User guide" sheetId="11" r:id="rId2"/>
    <sheet name="1. Assumptions" sheetId="6" r:id="rId3"/>
    <sheet name="2. Setup" sheetId="2" r:id="rId4"/>
    <sheet name="3. Monthly recurrent" sheetId="7" r:id="rId5"/>
    <sheet name="{4. Outreach}" sheetId="12" r:id="rId6"/>
    <sheet name="5. Total"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Key2" hidden="1">#REF!</definedName>
    <definedName name="_Order1" hidden="1">255</definedName>
    <definedName name="_Sort" hidden="1">#REF!</definedName>
    <definedName name="A">#REF!</definedName>
    <definedName name="aa" hidden="1">#REF!</definedName>
    <definedName name="aaa">#REF!</definedName>
    <definedName name="Act_Priority">[1]Lists!$J$2:$J$4</definedName>
    <definedName name="ActualDemand">'[2]Donor &amp; Supplier Financials'!$D$6:$Y$6</definedName>
    <definedName name="ActualDemandInput">#REF!</definedName>
    <definedName name="ActualSupply">'[2]Donor &amp; Supplier Financials'!$D$24:$Y$24</definedName>
    <definedName name="ActualSupply_Awarded">'[2]Donor &amp; Supplier Financials'!$D$22:$Y$22</definedName>
    <definedName name="ActualSupply_Headroom">'[2]Donor &amp; Supplier Financials'!$D$23:$Y$23</definedName>
    <definedName name="ActualSupply_Headroom1">'[3]Donor &amp; Supplier Financials'!$D$23:$Y$23</definedName>
    <definedName name="ActualSupply1">'[3]Donor &amp; Supplier Financials'!$D$24:$Y$24</definedName>
    <definedName name="AdjustedDemandForecast">'[3]Donor &amp; Supplier Financials'!#REF!</definedName>
    <definedName name="AMC_Capacity_Emerging">'[2]Emerging Supply Scenario'!$D$38:$Y$38</definedName>
    <definedName name="AMC_Capacity_Emerging1">'[4]Emerging Supply Scenario'!$D$53:$Y$53</definedName>
    <definedName name="AMC_Capacity_GSK">'[2]GSK Supply Scenario'!$D$38:$Y$38</definedName>
    <definedName name="AMC_Capacity_GSK1">'[4]GSK Supply Scenario'!$D$53:$Y$53</definedName>
    <definedName name="AMC_Capacity_GSK2">'[4]GSK Supply Scenario'!$D$63:$Y$63</definedName>
    <definedName name="AMC_Capacity_GSK3">'[4]GSK Supply Scenario'!$D$73:$Y$73</definedName>
    <definedName name="AMC_Capacity_Wyeth">'[2]Wyeth Supply Scenario'!$D$38:$Y$38</definedName>
    <definedName name="AMC_Capacity_Wyeth1">'[4]Wyeth Supply Scenario'!$D$53:$Y$53</definedName>
    <definedName name="AMC_Capacity_Wyeth2">'[4]Wyeth Supply Scenario'!$D$63:$Y$63</definedName>
    <definedName name="AMC_Capacity_Wyeth3">'[4]Wyeth Supply Scenario'!$D$73:$Y$73</definedName>
    <definedName name="AMC_CapacityGuarantee_Emerging1">'[3]Emerging Supply Scenario'!$D$55:$Y$55</definedName>
    <definedName name="AMC_CapacityGuarantee_Emerging2">'[3]Emerging Supply Scenario'!$D$65:$Y$65</definedName>
    <definedName name="AMC_CapacityGuarantee_Emerging3">'[3]Emerging Supply Scenario'!$D$75:$Y$75</definedName>
    <definedName name="AMC_CapacityGuarantee_GSK1">'[3]GSK Supply Scenario'!$D$55:$Y$55</definedName>
    <definedName name="AMC_CapacityGuarantee_GSK2">'[3]GSK Supply Scenario'!$D$65:$Y$65</definedName>
    <definedName name="AMC_CapacityGuarantee_GSK3">'[3]GSK Supply Scenario'!$D$75:$Y$75</definedName>
    <definedName name="AMC_CapacityGuarantee_Wyeth1">'[3]Wyeth Supply Scenario'!$D$55:$Y$55</definedName>
    <definedName name="AMC_CapacityGuarantee_Wyeth2">'[3]Wyeth Supply Scenario'!$D$65:$Y$65</definedName>
    <definedName name="AMC_CapacityGuarantee_Wyeth3">'[3]Wyeth Supply Scenario'!$D$75:$Y$75</definedName>
    <definedName name="AMCAllocation_Emerging1">'[3]Emerging Supply Scenario'!$E$16</definedName>
    <definedName name="AMCAllocation_Emerging2">'[3]Emerging Supply Scenario'!$G$16</definedName>
    <definedName name="AMCAllocation_Emerging3">'[3]Emerging Supply Scenario'!$I$16</definedName>
    <definedName name="AMCAllocation_GSK1">'[3]GSK Supply Scenario'!$E$16</definedName>
    <definedName name="AMCAllocation_GSK2">'[3]GSK Supply Scenario'!$G$16</definedName>
    <definedName name="AMCAllocation_GSK3">'[3]GSK Supply Scenario'!$I$16</definedName>
    <definedName name="AMCAllocation_Wyeth1">'[3]Wyeth Supply Scenario'!$E$16</definedName>
    <definedName name="AMCAllocation_Wyeth2">'[3]Wyeth Supply Scenario'!$G$16</definedName>
    <definedName name="AMCAllocation_Wyeth3">'[3]Wyeth Supply Scenario'!$I$16</definedName>
    <definedName name="AMCcont">'[3]Global Variable Summary'!$E$11</definedName>
    <definedName name="AMCfund">'[3]Global Variable Summary'!$E$9</definedName>
    <definedName name="AMCFundContribution">'[2]Donor &amp; Supplier Financials'!$D$28:$Y$28</definedName>
    <definedName name="AMCFundContribution.">'[5]Donor &amp; Supplier Financials'!$D$28:$Y$28</definedName>
    <definedName name="AMCFundContribution..">'[5]Donor &amp; Supplier Financials'!$D$28:$Y$28</definedName>
    <definedName name="AMCFundGuarantee">'[2]Donor &amp; Supplier Financials'!$D$31:$Y$31</definedName>
    <definedName name="Analogue">[6]Overview!$C$7</definedName>
    <definedName name="AnalysisStartYear">[7]Globals!$E$4</definedName>
    <definedName name="anscount" hidden="1">10</definedName>
    <definedName name="ApplicationStatus">'[8]Input_GAVI doses'!$CD$7:$CD$10</definedName>
    <definedName name="as">[9]Overview!$C$7</definedName>
    <definedName name="asdas">OFFSET([10]Intro!$B$4,1,0,COUNTA([10]Intro!$B:$B)-1,1)</definedName>
    <definedName name="Availability_Emerging1">'[3]Emerging Supply Scenario'!$E$19</definedName>
    <definedName name="Availability_Emerging2">'[3]Emerging Supply Scenario'!$G$19</definedName>
    <definedName name="Availability_Emerging3">'[3]Emerging Supply Scenario'!$I$19</definedName>
    <definedName name="Availability_GSK1">'[3]GSK Supply Scenario'!$E$19</definedName>
    <definedName name="Availability_GSK2">'[3]GSK Supply Scenario'!$G$19</definedName>
    <definedName name="Availability_GSK3">'[3]GSK Supply Scenario'!$I$19</definedName>
    <definedName name="Availability_Wyeth1">'[3]Wyeth Supply Scenario'!$E$19</definedName>
    <definedName name="Availability_Wyeth2">'[3]Wyeth Supply Scenario'!$G$19</definedName>
    <definedName name="Availability_Wyeth3">'[3]Wyeth Supply Scenario'!$I$19</definedName>
    <definedName name="Awarded_Emerging1">'[3]Bid Management'!$AD$271:$AY$292</definedName>
    <definedName name="Awarded_Emerging2">'[3]Bid Management'!$AD$297:$AY$318</definedName>
    <definedName name="Awarded_Emerging3">'[3]Bid Management'!$AD$323:$AY$344</definedName>
    <definedName name="Awarded_GSK1">'[3]Bid Management'!$AD$59:$AY$80</definedName>
    <definedName name="Awarded_GSK2">'[3]Bid Management'!$AD$85:$AY$106</definedName>
    <definedName name="Awarded_GSK3">'[3]Bid Management'!$AD$111:$AY$132</definedName>
    <definedName name="Awarded_Wyeth1">'[3]Bid Management'!$AD$165:$AY$186</definedName>
    <definedName name="Awarded_Wyeth2">'[3]Bid Management'!$AD$191:$AY$212</definedName>
    <definedName name="Awarded_Wyeth3">'[3]Bid Management'!$AD$217:$AY$238</definedName>
    <definedName name="AwardedAMC_Capacity_Emerging">'[2]Emerging Supply Scenario'!$D$36:$Y$36</definedName>
    <definedName name="AwardedAMC_Capacity_Emerging1">'[3]Emerging Supply Scenario'!$D$51:$Y$51</definedName>
    <definedName name="AwardedAMC_Capacity_Emerging2">'[3]Emerging Supply Scenario'!$D$61:$Y$61</definedName>
    <definedName name="AwardedAMC_Capacity_Emerging3">'[3]Emerging Supply Scenario'!$D$71:$Y$71</definedName>
    <definedName name="AwardedAMC_Capacity_GSK">'[2]GSK Supply Scenario'!$D$36:$Y$36</definedName>
    <definedName name="AwardedAMC_Capacity_GSK1">'[3]GSK Supply Scenario'!$D$51:$Y$51</definedName>
    <definedName name="AwardedAMC_Capacity_GSK2">'[3]GSK Supply Scenario'!$D$61:$Y$61</definedName>
    <definedName name="AwardedAMC_Capacity_GSK3">'[3]GSK Supply Scenario'!$D$71:$Y$71</definedName>
    <definedName name="AwardedAMC_Capacity_Wyeth">'[2]Wyeth Supply Scenario'!$D$36:$Y$36</definedName>
    <definedName name="AwardedAMC_Capacity_Wyeth1">'[3]Wyeth Supply Scenario'!$D$51:$Y$51</definedName>
    <definedName name="AwardedAMC_Capacity_Wyeth2">'[3]Wyeth Supply Scenario'!$D$61:$Y$61</definedName>
    <definedName name="AwardedAMC_Capacity_Wyeth3">'[3]Wyeth Supply Scenario'!$D$71:$Y$71</definedName>
    <definedName name="BaseDemand">'[2]Demand Forecast'!$B$28:$W$28</definedName>
    <definedName name="BaseDemandForecast">'[3]Donor &amp; Supplier Financials'!$D$4:$Y$4</definedName>
    <definedName name="births">[11]Births!$A$8:$Q$238</definedName>
    <definedName name="births_baseyear">[12]Demographics!$C$10</definedName>
    <definedName name="births_year1">[12]Demographics!$D$10</definedName>
    <definedName name="births_year2">[12]Demographics!$E$10</definedName>
    <definedName name="births_year3">[12]Demographics!$F$10</definedName>
    <definedName name="births_year4">[12]Demographics!$G$10</definedName>
    <definedName name="births_year5">[12]Demographics!$H$10</definedName>
    <definedName name="bod">'[13]Output_AF summary_Penta'!$B$343</definedName>
    <definedName name="BoostYesNo">[6]Overview!$C$15</definedName>
    <definedName name="Budget_Frequency">[1]Lists!$A$2:$A$5</definedName>
    <definedName name="BuildDuration_Emerging1">'[3]Emerging Supply Scenario'!$E$22</definedName>
    <definedName name="BuildDuration_Emerging2">'[3]Emerging Supply Scenario'!$G$22</definedName>
    <definedName name="BuildDuration_Emerging3">'[3]Emerging Supply Scenario'!$I$22</definedName>
    <definedName name="BuildDuration_GSK1">'[3]GSK Supply Scenario'!$E$22</definedName>
    <definedName name="BuildDuration_GSK2">'[3]GSK Supply Scenario'!$G$22</definedName>
    <definedName name="BuildDuration_GSK3">'[3]GSK Supply Scenario'!$I$22</definedName>
    <definedName name="BuildDuration_Wyeth1">'[3]Wyeth Supply Scenario'!$E$22</definedName>
    <definedName name="BuildDuration_Wyeth2">'[3]Wyeth Supply Scenario'!$G$22</definedName>
    <definedName name="BuildDuration_Wyeth3">'[3]Wyeth Supply Scenario'!$I$22</definedName>
    <definedName name="CapacityAvailableForBid">'[3]Donor &amp; Supplier Financials'!#REF!</definedName>
    <definedName name="CapacityCost_Emerging1">'[3]Emerging Supply Scenario'!$E$25</definedName>
    <definedName name="CapacityCost_Emerging2">'[3]Emerging Supply Scenario'!$G$25</definedName>
    <definedName name="CapacityCost_Emerging3">'[3]Emerging Supply Scenario'!$I$25</definedName>
    <definedName name="CapacityCost_GSK1">'[3]GSK Supply Scenario'!$E$25</definedName>
    <definedName name="CapacityCost_GSK2">'[3]GSK Supply Scenario'!$G$25</definedName>
    <definedName name="CapacityCost_GSK3">'[3]GSK Supply Scenario'!$I$25</definedName>
    <definedName name="CapacityCost_Wyeth1">'[3]Wyeth Supply Scenario'!$E$25</definedName>
    <definedName name="CapacityCost_Wyeth2">'[3]Wyeth Supply Scenario'!$G$25</definedName>
    <definedName name="CapacityCost_Wyeth3">'[3]Wyeth Supply Scenario'!$I$25</definedName>
    <definedName name="CapitalInvestment_Emerging">'[3]Emerging Supply Scenario'!$D$45:$Y$45</definedName>
    <definedName name="CapitalInvestment_GSK">'[3]GSK Supply Scenario'!$D$45:$Y$45</definedName>
    <definedName name="CapitalInvestment_Wyeth">'[3]Wyeth Supply Scenario'!$D$45:$Y$45</definedName>
    <definedName name="CasesAverted">[6]Impact!$K$2</definedName>
    <definedName name="CatchupCasesAverted">[10]Impact!$L$3</definedName>
    <definedName name="CatchupDeathsAverted">[10]Impact!$G$3</definedName>
    <definedName name="CatchupYesNo">[6]Overview!$C$17</definedName>
    <definedName name="CCEOP_Details">#REF!</definedName>
    <definedName name="Ceiling">'[14]5.0 Ceiling'!$A$4:$J$54</definedName>
    <definedName name="COGS_Emerging1">'[3]Emerging Supply Scenario'!$E$27</definedName>
    <definedName name="COGS_Emerging2">'[3]Emerging Supply Scenario'!$G$27</definedName>
    <definedName name="COGS_Emerging3">'[3]Emerging Supply Scenario'!$I$27</definedName>
    <definedName name="COGS_GSK1">'[3]GSK Supply Scenario'!$E$27</definedName>
    <definedName name="COGS_GSK2">'[3]GSK Supply Scenario'!$G$27</definedName>
    <definedName name="COGS_GSK3">'[3]GSK Supply Scenario'!$I$27</definedName>
    <definedName name="COGS_Wyeth1">'[3]Wyeth Supply Scenario'!$E$27</definedName>
    <definedName name="COGS_Wyeth2">'[3]Wyeth Supply Scenario'!$G$27</definedName>
    <definedName name="COGS_Wyeth3">'[3]Wyeth Supply Scenario'!$I$27</definedName>
    <definedName name="comm">'[13]Output_AF summary_Penta'!$B$341</definedName>
    <definedName name="CoreTech">#REF!</definedName>
    <definedName name="CountriesList">[15]Mapping!$E$5:$E$76</definedName>
    <definedName name="CountriesParameters">[15]Mapping!$E$5:$L$76</definedName>
    <definedName name="Country_List">OFFSET([6]Intro!$B$4,1,0,COUNTA([6]Intro!$B:$B)-1,1)</definedName>
    <definedName name="CountryList">[8]Output_detailed!$D$10:$D$134</definedName>
    <definedName name="CP">#REF!</definedName>
    <definedName name="CPI">'[14]CPI 2019'!$A$3:$E$183</definedName>
    <definedName name="CPI_2012">#REF!</definedName>
    <definedName name="CPI_2013">#REF!</definedName>
    <definedName name="CumulativeAMCFundContribution">'[4]Donor &amp; Supplier Financials'!$D$35:$Y$35</definedName>
    <definedName name="CumulativeDeathsAverted">'[2]Donor &amp; Supplier Financials'!$D$66:$Y$66</definedName>
    <definedName name="data">[14]data!$A$1:$AO$196</definedName>
    <definedName name="DataArray">'[16]v3.0'!$A$1:$W$73</definedName>
    <definedName name="DeathsAverted">[6]Impact!$G$2</definedName>
    <definedName name="DeathsAverted_Emerging">'[3]Global Variable Summary'!$E$37</definedName>
    <definedName name="DeathsAverted_GSK">'[3]Global Variable Summary'!$E$31</definedName>
    <definedName name="DeathsAverted_Wyeth">'[3]Global Variable Summary'!$E$34</definedName>
    <definedName name="DemandForecast">[17]Inputs!$D$54</definedName>
    <definedName name="DevelopmentInvestment_Emerging">'[3]Emerging Supply Scenario'!$D$43:$Y$43</definedName>
    <definedName name="DevelopmentInvestment_GSK">'[3]GSK Supply Scenario'!$D$43:$Y$43</definedName>
    <definedName name="DevelopmentInvestment_Wyeth">'[3]Wyeth Supply Scenario'!$D$43:$Y$43</definedName>
    <definedName name="dfadfad">'[4]Key Input-Output Summary'!#REF!</definedName>
    <definedName name="Disb">[14]Disbu._Nov20!$A$79:$B$148</definedName>
    <definedName name="DiscountFactor">'[17]Donor Pledges'!$I$35:$Z$35</definedName>
    <definedName name="DiscountRate">[17]Inputs!$D$61</definedName>
    <definedName name="Discouraged_Areas">#REF!</definedName>
    <definedName name="Divisor">'[18]1 - Assumptions'!$C$4</definedName>
    <definedName name="DosesPerTx_Emerging">'[3]Global Variable Summary'!$E$38</definedName>
    <definedName name="DosesPerTx_GSK">'[3]Global Variable Summary'!$E$32</definedName>
    <definedName name="DosesPerTx_Wyeth">'[3]Global Variable Summary'!$E$35</definedName>
    <definedName name="dr">'[12]Basic data'!$C$44</definedName>
    <definedName name="DTP3coverage">'[19]DTP3 coverage'!$D$1:$F$195</definedName>
    <definedName name="ext">'[13]Output_AF summary_Penta'!$B$342</definedName>
    <definedName name="FirstYrFirm">'[3]Global Variable Summary'!$E$22</definedName>
    <definedName name="FundingStart">[20]Setup!$C$6</definedName>
    <definedName name="GAVI_AMCFundContribution">'[2]Donor &amp; Supplier Financials'!$D$37:$Y$37</definedName>
    <definedName name="GAVI_AMCFundGuarantee">'[2]Donor &amp; Supplier Financials'!$D$40:$Y$40</definedName>
    <definedName name="Gavi_Cost_Category">[1]Lists!$F$2:$F$11</definedName>
    <definedName name="GAVI_CumulativeContribution">'[2]Donor &amp; Supplier Financials'!$D$52:$Y$52</definedName>
    <definedName name="GAVI_TailPriceContribution">'[2]Donor &amp; Supplier Financials'!$D$46:$Y$46</definedName>
    <definedName name="GAVI_TailPriceContribution.">'[5]Donor &amp; Supplier Financials'!$D$46:$Y$46</definedName>
    <definedName name="GAVI_VxSupplyContribution">'[2]Donor &amp; Supplier Financials'!$D$49:$Y$49</definedName>
    <definedName name="GAVI73">[21]GAVI73!$A$1:$B$73</definedName>
    <definedName name="GAVIFinancingPeriod">[7]Globals!$L$4</definedName>
    <definedName name="GAVIyear">'[4]Global Variable Summary'!$E$14</definedName>
    <definedName name="GraphRow1">#REF!</definedName>
    <definedName name="GraphRow2">#REF!</definedName>
    <definedName name="GT">'[15]Summary analysis'!#REF!</definedName>
    <definedName name="HeadroomAMC_Capacity_Emerging">'[4]Emerging Supply Scenario'!$D$37:$Y$37</definedName>
    <definedName name="HeadroomAMC_Capacity_Emerging1">'[3]Emerging Supply Scenario'!$D$52:$Y$52</definedName>
    <definedName name="HeadroomAMC_Capacity_Emerging2">'[3]Emerging Supply Scenario'!$D$62:$Y$62</definedName>
    <definedName name="HeadroomAMC_Capacity_Emerging3">'[3]Emerging Supply Scenario'!$D$72:$Y$72</definedName>
    <definedName name="HeadroomAMC_Capacity_GSK">'[4]GSK Supply Scenario'!$D$37:$Y$37</definedName>
    <definedName name="HeadroomAMC_Capacity_GSK1">'[3]GSK Supply Scenario'!$D$52:$Y$52</definedName>
    <definedName name="HeadroomAMC_Capacity_GSK2">'[3]GSK Supply Scenario'!$D$62:$Y$62</definedName>
    <definedName name="HeadroomAMC_Capacity_GSK3">'[3]GSK Supply Scenario'!$D$72:$Y$72</definedName>
    <definedName name="HeadroomAMC_Capacity_Wyeth">'[4]Wyeth Supply Scenario'!$D$37:$Y$37</definedName>
    <definedName name="HeadroomAMC_Capacity_Wyeth1">'[3]Wyeth Supply Scenario'!$D$52:$Y$52</definedName>
    <definedName name="HeadroomAMC_Capacity_Wyeth2">'[3]Wyeth Supply Scenario'!$D$62:$Y$62</definedName>
    <definedName name="HeadroomAMC_Capacity_Wyeth3">'[3]Wyeth Supply Scenario'!$D$72:$Y$72</definedName>
    <definedName name="HSS">[15]Mapping!$X$5</definedName>
    <definedName name="IncludeAMCinCostToGAVI">[22]Pneumococcal!$V$56</definedName>
    <definedName name="INCOMEGP">'[23]WB income group'!$D$7:$I$222</definedName>
    <definedName name="incomegroup">'[19]WB income gp'!$D$7:$I$222</definedName>
    <definedName name="InflateInvestment">'[3]Global Variable Summary'!$E$47</definedName>
    <definedName name="InflatePrice">'[3]Global Variable Summary'!$E$50</definedName>
    <definedName name="IntroDate_List">OFFSET([6]Intro!$K$4,1,0,COUNTA([6]Intro!$B:$B)-1,1)</definedName>
    <definedName name="InvokedGuaranteedDoses">'[2]Donor &amp; Supplier Financials'!$D$26:$Y$26</definedName>
    <definedName name="InvokedGuaranteedDoses1">'[3]Donor &amp; Supplier Financials'!$D$26:$Y$26</definedName>
    <definedName name="IPVDEMAND">'[23]Total Required Supply'!$A$6:$AM$202</definedName>
    <definedName name="IPVDEMAND2">'[24](2) Total required supply'!$A$7:$Z$200</definedName>
    <definedName name="IPVDEMAND2a">'[24](2) Total required supply'!$A$7:$Z$202</definedName>
    <definedName name="IPVDEMAND4">'[24](4) Total required supply'!$A$7:$AM$202</definedName>
    <definedName name="MaxBidYear">'[3]Global Variable Summary'!$E$19</definedName>
    <definedName name="MaxDemand">'[3]Global Variable Summary'!$E$18</definedName>
    <definedName name="MCVcoverage">[20]Setup!$C$10</definedName>
    <definedName name="Name">'[15]Summary analysis'!#REF!</definedName>
    <definedName name="NDVP_Category">[1]Lists!$B$2:$B$13</definedName>
    <definedName name="OTHERDEMAND">'[25]July 29 S1'!#REF!</definedName>
    <definedName name="OTHERDEMAND2">'[25]July 29 S2'!#REF!</definedName>
    <definedName name="Pal_Workbook_GUID" hidden="1">"6TR644XTCK36HERRFJ76KKPT"</definedName>
    <definedName name="pneumo">#REF!</definedName>
    <definedName name="Product">[6]Overview!$C$6</definedName>
    <definedName name="qqfxlBookName" hidden="1">"cMYP_V3.3.3_MASTER_CLEANED_BACKUP.xlsm"</definedName>
    <definedName name="rd">[26]avi!$Q$19</definedName>
    <definedName name="RegionalVaccine">[20]Setup!$C$8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otavirus">#REF!</definedName>
    <definedName name="Rotavirus_MI">#REF!</definedName>
    <definedName name="RoutineCasesAverted">[10]Impact!$L$2</definedName>
    <definedName name="RoutineDeathsAverted">[10]Impact!$G$2</definedName>
    <definedName name="SDet_TagList" hidden="1">""</definedName>
    <definedName name="SDFBASE">'[27]SDF Base - 125 OPVs'!$A$3:$O$127</definedName>
    <definedName name="SDFstatus">'[27]SDF Base - 125 OPVs'!$A$3:$B$127</definedName>
    <definedName name="SecondYrFirm">'[3]Global Variable Summary'!$E$23</definedName>
    <definedName name="sencount" hidden="1">1</definedName>
    <definedName name="StartYear">'[2]Global Variable Summary'!$E$8</definedName>
    <definedName name="StartYear.">'[5]Global Variable Summary'!$E$8</definedName>
    <definedName name="StartYear..">'[5]Global Variable Summary'!$E$8</definedName>
    <definedName name="StartYear...">'[5]Global Variable Summary'!$E$8</definedName>
    <definedName name="StartYear1">'[28]Global Variable Summary'!$E$8</definedName>
    <definedName name="STAT">[29]S1!#REF!</definedName>
    <definedName name="STATUS">[29]S1!#REF!</definedName>
    <definedName name="SupplierAssumptionInput">'[30]B - AS Model '!#REF!</definedName>
    <definedName name="SupplyTime">'[3]Global Variable Summary'!$E$20</definedName>
    <definedName name="surv_infants_baseyear">[12]Demographics!$C$11</definedName>
    <definedName name="surv_infants_year1">[12]Demographics!$D$11</definedName>
    <definedName name="surv_infants_year2">[12]Demographics!$E$11</definedName>
    <definedName name="surv_infants_year3">[12]Demographics!$F$11</definedName>
    <definedName name="surv_infants_year4">[12]Demographics!$G$11</definedName>
    <definedName name="surv_infants_year5">[12]Demographics!$H$11</definedName>
    <definedName name="survivinginfants">'[19]Surviving Infants'!$A$8:$AD$75</definedName>
    <definedName name="T_CCEOP">#REF!</definedName>
    <definedName name="TailPrice_Emerging1">'[3]Emerging Supply Scenario'!$E$11</definedName>
    <definedName name="TailPrice_Emerging2">'[3]Emerging Supply Scenario'!$G$11</definedName>
    <definedName name="TailPrice_Emerging3">'[3]Emerging Supply Scenario'!$I$11</definedName>
    <definedName name="TailPrice_GSK1">'[3]GSK Supply Scenario'!$E$11</definedName>
    <definedName name="TailPrice_GSK2">'[3]GSK Supply Scenario'!$G$11</definedName>
    <definedName name="TailPrice_GSK3">'[3]GSK Supply Scenario'!$I$11</definedName>
    <definedName name="TailPrice_Wyeth1">'[3]Wyeth Supply Scenario'!$E$11</definedName>
    <definedName name="TailPrice_Wyeth2">'[3]Wyeth Supply Scenario'!$G$11</definedName>
    <definedName name="TailPrice_Wyeth3">'[3]Wyeth Supply Scenario'!$I$11</definedName>
    <definedName name="TailPriceCap">'[3]Global Variable Summary'!$E$13</definedName>
    <definedName name="targetpop_year1">[12]Demographics!$E$18</definedName>
    <definedName name="targetpop_year2">[12]Demographics!$F$18</definedName>
    <definedName name="targetpop_year3">[12]Demographics!$G$18</definedName>
    <definedName name="targetpop_year4">[12]Demographics!$H$18</definedName>
    <definedName name="targetpop_year5">[12]Demographics!$I$18</definedName>
    <definedName name="ThirdYrFirm">'[3]Global Variable Summary'!$E$24</definedName>
    <definedName name="TotalCapacityAwarded">'[4]Bid Management'!$AD$26:$AY$26</definedName>
    <definedName name="TotalCapacityBid">'[4]Bid Management'!$D$26:$Y$26</definedName>
    <definedName name="UseAdjustedDemandForecast">'[3]Global Variable Summary'!$E$5</definedName>
    <definedName name="VaccinationEquipment_List">[22]Lists!$K$2:$K$4</definedName>
    <definedName name="Vaccine">[20]Setup!$C$4</definedName>
    <definedName name="VaccineAndDisease_List">[22]Lists!$D$2:$D$13</definedName>
    <definedName name="Variances">#REF!</definedName>
    <definedName name="Version">[6]Overview!$C$5</definedName>
    <definedName name="VxSupplies_Emerging1">'[3]Emerging Supply Scenario'!$E$31</definedName>
    <definedName name="VxSupplies_Emerging2">'[3]Emerging Supply Scenario'!$G$31</definedName>
    <definedName name="VxSupplies_Emerging3">'[3]Emerging Supply Scenario'!$I$31</definedName>
    <definedName name="VxSupplies_GSK1">'[3]GSK Supply Scenario'!$E$31</definedName>
    <definedName name="VxSupplies_GSK2">'[3]GSK Supply Scenario'!$G$31</definedName>
    <definedName name="VxSupplies_GSK3">'[3]GSK Supply Scenario'!$I$31</definedName>
    <definedName name="VxSupplies_Wyeth1">'[3]Wyeth Supply Scenario'!$E$31</definedName>
    <definedName name="VxSupplies_Wyeth2">'[3]Wyeth Supply Scenario'!$G$31</definedName>
    <definedName name="VxSupplies_Wyeth3">'[3]Wyeth Supply Scenario'!$I$31</definedName>
    <definedName name="w" hidden="1">#REF!</definedName>
    <definedName name="xrate">'[12]Basic data'!$C$9</definedName>
    <definedName name="YearlyAddl_Emerging1">'[3]Emerging Supply Scenario'!$E$29</definedName>
    <definedName name="YearlyAddl_Emerging2">'[3]Emerging Supply Scenario'!$G$29</definedName>
    <definedName name="YearlyAddl_Emerging3">'[3]Emerging Supply Scenario'!$I$29</definedName>
    <definedName name="YearlyAddl_GSK1">'[3]GSK Supply Scenario'!$E$29</definedName>
    <definedName name="YearlyAddl_GSK2">'[3]GSK Supply Scenario'!$G$29</definedName>
    <definedName name="YearlyAddl_GSK3">'[3]GSK Supply Scenario'!$I$29</definedName>
    <definedName name="YearlyAddl_Wyeth1">'[3]Wyeth Supply Scenario'!$E$29</definedName>
    <definedName name="YearlyAddl_Wyeth2">'[3]Wyeth Supply Scenario'!$G$29</definedName>
    <definedName name="YearlyAddl_Wyeth3">'[3]Wyeth Supply Scenario'!$I$29</definedName>
    <definedName name="YearlyOp_Emerging1">'[3]Emerging Supply Scenario'!$E$28</definedName>
    <definedName name="YearlyOp_Emerging2">'[3]Emerging Supply Scenario'!$G$28</definedName>
    <definedName name="YearlyOp_Emerging3">'[3]Emerging Supply Scenario'!$I$28</definedName>
    <definedName name="YearlyOp_GSK1">'[3]GSK Supply Scenario'!$E$28</definedName>
    <definedName name="YearlyOp_GSK2">'[3]GSK Supply Scenario'!$G$28</definedName>
    <definedName name="YearlyOp_GSK3">'[3]GSK Supply Scenario'!$I$28</definedName>
    <definedName name="YearlyOp_Wyeth1">'[3]Wyeth Supply Scenario'!$E$28</definedName>
    <definedName name="YearlyOp_Wyeth2">'[3]Wyeth Supply Scenario'!$G$28</definedName>
    <definedName name="YearlyOp_Wyeth3">'[3]Wyeth Supply Scenario'!$I$28</definedName>
    <definedName name="Years">'[15]Summary analysis'!#REF!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6" l="1"/>
  <c r="F30" i="6" s="1"/>
  <c r="F35" i="6" l="1"/>
  <c r="F33" i="6"/>
  <c r="F40" i="6"/>
  <c r="F29" i="6"/>
  <c r="F39" i="6"/>
  <c r="F28" i="6"/>
  <c r="F37" i="6"/>
  <c r="F32" i="6"/>
  <c r="F27" i="6"/>
  <c r="F36" i="6"/>
  <c r="F31" i="6"/>
  <c r="F38" i="6"/>
  <c r="F34" i="6"/>
  <c r="C28" i="6"/>
  <c r="C12" i="7" s="1"/>
  <c r="C29" i="6"/>
  <c r="C30" i="6"/>
  <c r="C31" i="6"/>
  <c r="C32" i="6"/>
  <c r="C33" i="6"/>
  <c r="C17" i="7" s="1"/>
  <c r="C34" i="6"/>
  <c r="C18" i="7" s="1"/>
  <c r="C35" i="6"/>
  <c r="C19" i="7" s="1"/>
  <c r="C36" i="6"/>
  <c r="C20" i="7" s="1"/>
  <c r="C37" i="6"/>
  <c r="C21" i="7" s="1"/>
  <c r="C38" i="6"/>
  <c r="C22" i="7" s="1"/>
  <c r="C39" i="6"/>
  <c r="C23" i="7" s="1"/>
  <c r="C40" i="6"/>
  <c r="C24" i="7" s="1"/>
  <c r="C27" i="6"/>
  <c r="C11" i="7" s="1"/>
  <c r="G32" i="8"/>
  <c r="C50" i="6" l="1"/>
  <c r="F26" i="12" s="1"/>
  <c r="M26" i="12" s="1"/>
  <c r="D39" i="8"/>
  <c r="D34" i="8"/>
  <c r="D36" i="8" s="1"/>
  <c r="D38" i="8" s="1"/>
  <c r="D33" i="8"/>
  <c r="D35" i="8" s="1"/>
  <c r="D37" i="8" s="1"/>
  <c r="C23" i="8"/>
  <c r="C17" i="8"/>
  <c r="C19" i="8" s="1"/>
  <c r="C21" i="8" s="1"/>
  <c r="C16" i="8"/>
  <c r="C18" i="8" s="1"/>
  <c r="C20" i="8" s="1"/>
  <c r="C22" i="8" s="1"/>
  <c r="C34" i="8"/>
  <c r="C35" i="8"/>
  <c r="C36" i="8"/>
  <c r="C37" i="8"/>
  <c r="C38" i="8"/>
  <c r="C39" i="8"/>
  <c r="C33" i="8"/>
  <c r="C32" i="8"/>
  <c r="I32" i="8" s="1"/>
  <c r="J88" i="12"/>
  <c r="J103" i="12"/>
  <c r="J102" i="12"/>
  <c r="J101" i="12"/>
  <c r="J100" i="12"/>
  <c r="J99" i="12"/>
  <c r="J98" i="12"/>
  <c r="J91" i="12"/>
  <c r="J90" i="12"/>
  <c r="J89" i="12"/>
  <c r="J87" i="12"/>
  <c r="J80" i="12"/>
  <c r="J79" i="12"/>
  <c r="J78" i="12"/>
  <c r="J77" i="12"/>
  <c r="J76" i="12"/>
  <c r="J75" i="12"/>
  <c r="J74" i="12"/>
  <c r="J73" i="12"/>
  <c r="J72" i="12"/>
  <c r="J71" i="12"/>
  <c r="J70" i="12"/>
  <c r="J69" i="12"/>
  <c r="J68" i="12"/>
  <c r="J61" i="12"/>
  <c r="J60" i="12"/>
  <c r="J59" i="12"/>
  <c r="J58" i="12"/>
  <c r="J57" i="12"/>
  <c r="J56" i="12"/>
  <c r="J55" i="12"/>
  <c r="J48" i="12"/>
  <c r="J47" i="12"/>
  <c r="J46" i="12"/>
  <c r="J45" i="12"/>
  <c r="J44" i="12"/>
  <c r="J43" i="12"/>
  <c r="K35" i="12"/>
  <c r="J35" i="12"/>
  <c r="I35" i="12"/>
  <c r="J36" i="12"/>
  <c r="J34" i="12"/>
  <c r="E35" i="12"/>
  <c r="A39" i="8"/>
  <c r="A38" i="8"/>
  <c r="A37" i="8"/>
  <c r="A36" i="8"/>
  <c r="A35" i="8"/>
  <c r="A34" i="8"/>
  <c r="A33" i="8"/>
  <c r="A32" i="8"/>
  <c r="A16" i="8"/>
  <c r="E26" i="12"/>
  <c r="L26" i="12" s="1"/>
  <c r="E25" i="12"/>
  <c r="L25" i="12" s="1"/>
  <c r="E24" i="12"/>
  <c r="L24" i="12" s="1"/>
  <c r="E23" i="12"/>
  <c r="L23" i="12" s="1"/>
  <c r="E22" i="12"/>
  <c r="L22" i="12" s="1"/>
  <c r="D26" i="12"/>
  <c r="D25" i="12"/>
  <c r="D24" i="12"/>
  <c r="K24" i="12" s="1"/>
  <c r="D23" i="12"/>
  <c r="K23" i="12" s="1"/>
  <c r="D22" i="12"/>
  <c r="C15" i="12"/>
  <c r="J15" i="12" s="1"/>
  <c r="C14" i="12"/>
  <c r="C25" i="12" s="1"/>
  <c r="J25" i="12" s="1"/>
  <c r="C13" i="12"/>
  <c r="J13" i="12" s="1"/>
  <c r="C12" i="12"/>
  <c r="J12" i="12" s="1"/>
  <c r="C11" i="12"/>
  <c r="J11" i="12" s="1"/>
  <c r="B15" i="12"/>
  <c r="B14" i="12"/>
  <c r="B25" i="12" s="1"/>
  <c r="I25" i="12" s="1"/>
  <c r="B13" i="12"/>
  <c r="I13" i="12" s="1"/>
  <c r="B12" i="12"/>
  <c r="B23" i="12" s="1"/>
  <c r="I23" i="12" s="1"/>
  <c r="B11" i="12"/>
  <c r="I11" i="12" s="1"/>
  <c r="A15" i="12"/>
  <c r="A26" i="12" s="1"/>
  <c r="A14" i="12"/>
  <c r="A25" i="12" s="1"/>
  <c r="A13" i="12"/>
  <c r="A24" i="12" s="1"/>
  <c r="A12" i="12"/>
  <c r="A23" i="12" s="1"/>
  <c r="A11" i="12"/>
  <c r="A22" i="12" s="1"/>
  <c r="K103" i="12"/>
  <c r="I103" i="12"/>
  <c r="E103" i="12"/>
  <c r="K102" i="12"/>
  <c r="I102" i="12"/>
  <c r="E102" i="12"/>
  <c r="K101" i="12"/>
  <c r="I101" i="12"/>
  <c r="E101" i="12"/>
  <c r="K100" i="12"/>
  <c r="I100" i="12"/>
  <c r="E100" i="12"/>
  <c r="K99" i="12"/>
  <c r="I99" i="12"/>
  <c r="E99" i="12"/>
  <c r="K98" i="12"/>
  <c r="I98" i="12"/>
  <c r="E98" i="12"/>
  <c r="K91" i="12"/>
  <c r="I91" i="12"/>
  <c r="E91" i="12"/>
  <c r="K90" i="12"/>
  <c r="I90" i="12"/>
  <c r="E90" i="12"/>
  <c r="K89" i="12"/>
  <c r="I89" i="12"/>
  <c r="E89" i="12"/>
  <c r="K88" i="12"/>
  <c r="I88" i="12"/>
  <c r="E88" i="12"/>
  <c r="K87" i="12"/>
  <c r="I87" i="12"/>
  <c r="E87" i="12"/>
  <c r="K80" i="12"/>
  <c r="I80" i="12"/>
  <c r="E80" i="12"/>
  <c r="K79" i="12"/>
  <c r="I79" i="12"/>
  <c r="E79" i="12"/>
  <c r="K78" i="12"/>
  <c r="I78" i="12"/>
  <c r="E78" i="12"/>
  <c r="K77" i="12"/>
  <c r="I77" i="12"/>
  <c r="E77" i="12"/>
  <c r="K76" i="12"/>
  <c r="I76" i="12"/>
  <c r="E76" i="12"/>
  <c r="K75" i="12"/>
  <c r="I75" i="12"/>
  <c r="E75" i="12"/>
  <c r="K74" i="12"/>
  <c r="I74" i="12"/>
  <c r="E74" i="12"/>
  <c r="K73" i="12"/>
  <c r="I73" i="12"/>
  <c r="E73" i="12"/>
  <c r="K72" i="12"/>
  <c r="I72" i="12"/>
  <c r="E72" i="12"/>
  <c r="K71" i="12"/>
  <c r="I71" i="12"/>
  <c r="E71" i="12"/>
  <c r="K70" i="12"/>
  <c r="I70" i="12"/>
  <c r="E70" i="12"/>
  <c r="K69" i="12"/>
  <c r="I69" i="12"/>
  <c r="E69" i="12"/>
  <c r="K68" i="12"/>
  <c r="I68" i="12"/>
  <c r="E68" i="12"/>
  <c r="K61" i="12"/>
  <c r="I61" i="12"/>
  <c r="E61" i="12"/>
  <c r="K60" i="12"/>
  <c r="I60" i="12"/>
  <c r="E60" i="12"/>
  <c r="K59" i="12"/>
  <c r="I59" i="12"/>
  <c r="E59" i="12"/>
  <c r="K58" i="12"/>
  <c r="I58" i="12"/>
  <c r="E58" i="12"/>
  <c r="K57" i="12"/>
  <c r="I57" i="12"/>
  <c r="E57" i="12"/>
  <c r="K56" i="12"/>
  <c r="I56" i="12"/>
  <c r="E56" i="12"/>
  <c r="K55" i="12"/>
  <c r="I55" i="12"/>
  <c r="E55" i="12"/>
  <c r="K48" i="12"/>
  <c r="I48" i="12"/>
  <c r="E48" i="12"/>
  <c r="K47" i="12"/>
  <c r="I47" i="12"/>
  <c r="E47" i="12"/>
  <c r="K46" i="12"/>
  <c r="I46" i="12"/>
  <c r="E46" i="12"/>
  <c r="K45" i="12"/>
  <c r="I45" i="12"/>
  <c r="E45" i="12"/>
  <c r="K44" i="12"/>
  <c r="I44" i="12"/>
  <c r="E44" i="12"/>
  <c r="K43" i="12"/>
  <c r="I43" i="12"/>
  <c r="E43" i="12"/>
  <c r="K36" i="12"/>
  <c r="I36" i="12"/>
  <c r="E36" i="12"/>
  <c r="K34" i="12"/>
  <c r="I34" i="12"/>
  <c r="E34" i="12"/>
  <c r="K25" i="12"/>
  <c r="I15" i="12"/>
  <c r="E57" i="6"/>
  <c r="D15" i="12" s="1"/>
  <c r="K15" i="12" s="1"/>
  <c r="E56" i="6"/>
  <c r="D14" i="12" s="1"/>
  <c r="K14" i="12" s="1"/>
  <c r="E55" i="6"/>
  <c r="D13" i="12" s="1"/>
  <c r="K13" i="12" s="1"/>
  <c r="E54" i="6"/>
  <c r="D12" i="12" s="1"/>
  <c r="K12" i="12" s="1"/>
  <c r="E53" i="6"/>
  <c r="D11" i="12" s="1"/>
  <c r="K11" i="12" s="1"/>
  <c r="A12" i="7"/>
  <c r="A32" i="7" s="1"/>
  <c r="A13" i="7"/>
  <c r="A33" i="7" s="1"/>
  <c r="A14" i="7"/>
  <c r="A34" i="7" s="1"/>
  <c r="A15" i="7"/>
  <c r="A35" i="7" s="1"/>
  <c r="A16" i="7"/>
  <c r="A36" i="7" s="1"/>
  <c r="A17" i="7"/>
  <c r="A37" i="7" s="1"/>
  <c r="A18" i="7"/>
  <c r="A38" i="7" s="1"/>
  <c r="A19" i="7"/>
  <c r="A39" i="7" s="1"/>
  <c r="A20" i="7"/>
  <c r="A40" i="7" s="1"/>
  <c r="A21" i="7"/>
  <c r="A41" i="7" s="1"/>
  <c r="A22" i="7"/>
  <c r="A42" i="7" s="1"/>
  <c r="A23" i="7"/>
  <c r="A43" i="7" s="1"/>
  <c r="A24" i="7"/>
  <c r="A44" i="7" s="1"/>
  <c r="A11" i="7"/>
  <c r="A31" i="7" s="1"/>
  <c r="L35" i="12" l="1"/>
  <c r="C22" i="12"/>
  <c r="J22" i="12" s="1"/>
  <c r="G39" i="8"/>
  <c r="I39" i="8"/>
  <c r="G34" i="8"/>
  <c r="G36" i="8"/>
  <c r="G37" i="8"/>
  <c r="C26" i="12"/>
  <c r="J26" i="12" s="1"/>
  <c r="G38" i="8"/>
  <c r="G35" i="8"/>
  <c r="G33" i="8"/>
  <c r="E15" i="12"/>
  <c r="F15" i="12" s="1"/>
  <c r="E12" i="12"/>
  <c r="L12" i="12" s="1"/>
  <c r="M12" i="12" s="1"/>
  <c r="E11" i="12"/>
  <c r="L11" i="12" s="1"/>
  <c r="M11" i="12" s="1"/>
  <c r="F24" i="12"/>
  <c r="M24" i="12" s="1"/>
  <c r="E13" i="12"/>
  <c r="L13" i="12" s="1"/>
  <c r="M13" i="12" s="1"/>
  <c r="F22" i="12"/>
  <c r="M22" i="12" s="1"/>
  <c r="F25" i="12"/>
  <c r="M25" i="12" s="1"/>
  <c r="N25" i="12" s="1"/>
  <c r="E14" i="12"/>
  <c r="F14" i="12" s="1"/>
  <c r="F23" i="12"/>
  <c r="M23" i="12" s="1"/>
  <c r="E92" i="12"/>
  <c r="B38" i="8" s="1"/>
  <c r="H38" i="8" s="1"/>
  <c r="J14" i="12"/>
  <c r="L78" i="12"/>
  <c r="L58" i="12"/>
  <c r="L79" i="12"/>
  <c r="L87" i="12"/>
  <c r="L90" i="12"/>
  <c r="L98" i="12"/>
  <c r="L102" i="12"/>
  <c r="B24" i="12"/>
  <c r="I24" i="12" s="1"/>
  <c r="L43" i="12"/>
  <c r="L44" i="12"/>
  <c r="L48" i="12"/>
  <c r="E62" i="12"/>
  <c r="B36" i="8" s="1"/>
  <c r="H36" i="8" s="1"/>
  <c r="L59" i="12"/>
  <c r="L70" i="12"/>
  <c r="L74" i="12"/>
  <c r="F11" i="12"/>
  <c r="C24" i="12"/>
  <c r="G26" i="12"/>
  <c r="E37" i="12"/>
  <c r="B34" i="8" s="1"/>
  <c r="H34" i="8" s="1"/>
  <c r="E49" i="12"/>
  <c r="B35" i="8" s="1"/>
  <c r="H35" i="8" s="1"/>
  <c r="L45" i="12"/>
  <c r="L46" i="12"/>
  <c r="L91" i="12"/>
  <c r="I14" i="12"/>
  <c r="L71" i="12"/>
  <c r="E104" i="12"/>
  <c r="B39" i="8" s="1"/>
  <c r="H39" i="8" s="1"/>
  <c r="L99" i="12"/>
  <c r="B22" i="12"/>
  <c r="I22" i="12" s="1"/>
  <c r="L36" i="12"/>
  <c r="L55" i="12"/>
  <c r="L75" i="12"/>
  <c r="L103" i="12"/>
  <c r="I12" i="12"/>
  <c r="K26" i="12"/>
  <c r="L34" i="12"/>
  <c r="L56" i="12"/>
  <c r="L57" i="12"/>
  <c r="L68" i="12"/>
  <c r="L69" i="12"/>
  <c r="L76" i="12"/>
  <c r="L77" i="12"/>
  <c r="L88" i="12"/>
  <c r="L89" i="12"/>
  <c r="L100" i="12"/>
  <c r="L101" i="12"/>
  <c r="E81" i="12"/>
  <c r="K22" i="12"/>
  <c r="C23" i="12"/>
  <c r="B26" i="12"/>
  <c r="I26" i="12" s="1"/>
  <c r="L47" i="12"/>
  <c r="L60" i="12"/>
  <c r="L61" i="12"/>
  <c r="L72" i="12"/>
  <c r="L73" i="12"/>
  <c r="L80" i="12"/>
  <c r="B2" i="11"/>
  <c r="N26" i="12" l="1"/>
  <c r="I34" i="8"/>
  <c r="I37" i="8"/>
  <c r="I33" i="8"/>
  <c r="I36" i="8"/>
  <c r="I35" i="8"/>
  <c r="I38" i="8"/>
  <c r="E34" i="8"/>
  <c r="J34" i="8" s="1"/>
  <c r="E39" i="8"/>
  <c r="J39" i="8" s="1"/>
  <c r="E35" i="8"/>
  <c r="L14" i="12"/>
  <c r="M14" i="12" s="1"/>
  <c r="G25" i="12"/>
  <c r="F12" i="12"/>
  <c r="N22" i="12"/>
  <c r="G22" i="12"/>
  <c r="L15" i="12"/>
  <c r="M15" i="12" s="1"/>
  <c r="F13" i="12"/>
  <c r="J24" i="12"/>
  <c r="N24" i="12" s="1"/>
  <c r="J23" i="12"/>
  <c r="N23" i="12" s="1"/>
  <c r="B37" i="8"/>
  <c r="H37" i="8" s="1"/>
  <c r="E38" i="8"/>
  <c r="E36" i="8"/>
  <c r="L37" i="12"/>
  <c r="L49" i="12"/>
  <c r="L104" i="12"/>
  <c r="G24" i="12"/>
  <c r="L92" i="12"/>
  <c r="G23" i="12"/>
  <c r="L62" i="12"/>
  <c r="L81" i="12"/>
  <c r="C10" i="6"/>
  <c r="C11" i="6" s="1"/>
  <c r="J38" i="8" l="1"/>
  <c r="J35" i="8"/>
  <c r="J36" i="8"/>
  <c r="F16" i="12"/>
  <c r="B32" i="8" s="1"/>
  <c r="H32" i="8" s="1"/>
  <c r="G27" i="12"/>
  <c r="B33" i="8" s="1"/>
  <c r="H33" i="8" s="1"/>
  <c r="N27" i="12"/>
  <c r="E37" i="8"/>
  <c r="J37" i="8" s="1"/>
  <c r="M16" i="12"/>
  <c r="C21" i="6"/>
  <c r="E32" i="8" l="1"/>
  <c r="J32" i="8" s="1"/>
  <c r="G28" i="12"/>
  <c r="E105" i="12" s="1"/>
  <c r="E33" i="8"/>
  <c r="J33" i="8" s="1"/>
  <c r="H40" i="8"/>
  <c r="N28" i="12"/>
  <c r="L105" i="12" s="1"/>
  <c r="B40" i="8"/>
  <c r="A23" i="8"/>
  <c r="A22" i="8"/>
  <c r="A21" i="8"/>
  <c r="A20" i="8"/>
  <c r="A19" i="8"/>
  <c r="A18" i="8"/>
  <c r="A17" i="8"/>
  <c r="A15" i="8"/>
  <c r="A8" i="8"/>
  <c r="A7" i="8"/>
  <c r="A6" i="8"/>
  <c r="K130" i="7"/>
  <c r="J130" i="7"/>
  <c r="I130" i="7"/>
  <c r="K129" i="7"/>
  <c r="J129" i="7"/>
  <c r="I129" i="7"/>
  <c r="K128" i="7"/>
  <c r="J128" i="7"/>
  <c r="I128" i="7"/>
  <c r="K127" i="7"/>
  <c r="J127" i="7"/>
  <c r="I127" i="7"/>
  <c r="K126" i="7"/>
  <c r="J126" i="7"/>
  <c r="I126" i="7"/>
  <c r="K125" i="7"/>
  <c r="J125" i="7"/>
  <c r="I125" i="7"/>
  <c r="K118" i="7"/>
  <c r="J118" i="7"/>
  <c r="I118" i="7"/>
  <c r="K117" i="7"/>
  <c r="J117" i="7"/>
  <c r="I117" i="7"/>
  <c r="K116" i="7"/>
  <c r="J116" i="7"/>
  <c r="I116" i="7"/>
  <c r="K115" i="7"/>
  <c r="J115" i="7"/>
  <c r="I115" i="7"/>
  <c r="K114" i="7"/>
  <c r="J114" i="7"/>
  <c r="I114" i="7"/>
  <c r="K107" i="7"/>
  <c r="J107" i="7"/>
  <c r="I107" i="7"/>
  <c r="K106" i="7"/>
  <c r="J106" i="7"/>
  <c r="I106" i="7"/>
  <c r="K105" i="7"/>
  <c r="J105" i="7"/>
  <c r="I105" i="7"/>
  <c r="K104" i="7"/>
  <c r="J104" i="7"/>
  <c r="I104" i="7"/>
  <c r="K103" i="7"/>
  <c r="J103" i="7"/>
  <c r="I103" i="7"/>
  <c r="K102" i="7"/>
  <c r="J102" i="7"/>
  <c r="I102" i="7"/>
  <c r="K101" i="7"/>
  <c r="J101" i="7"/>
  <c r="I101" i="7"/>
  <c r="K100" i="7"/>
  <c r="J100" i="7"/>
  <c r="I100" i="7"/>
  <c r="K99" i="7"/>
  <c r="J99" i="7"/>
  <c r="I99" i="7"/>
  <c r="K98" i="7"/>
  <c r="J98" i="7"/>
  <c r="I98" i="7"/>
  <c r="K97" i="7"/>
  <c r="J97" i="7"/>
  <c r="I97" i="7"/>
  <c r="K96" i="7"/>
  <c r="J96" i="7"/>
  <c r="I96" i="7"/>
  <c r="K95" i="7"/>
  <c r="J95" i="7"/>
  <c r="I95" i="7"/>
  <c r="K88" i="7"/>
  <c r="J88" i="7"/>
  <c r="I88" i="7"/>
  <c r="K87" i="7"/>
  <c r="J87" i="7"/>
  <c r="I87" i="7"/>
  <c r="K86" i="7"/>
  <c r="J86" i="7"/>
  <c r="I86" i="7"/>
  <c r="K85" i="7"/>
  <c r="J85" i="7"/>
  <c r="I85" i="7"/>
  <c r="K84" i="7"/>
  <c r="J84" i="7"/>
  <c r="I84" i="7"/>
  <c r="K83" i="7"/>
  <c r="J83" i="7"/>
  <c r="I83" i="7"/>
  <c r="K82" i="7"/>
  <c r="J82" i="7"/>
  <c r="I82" i="7"/>
  <c r="K75" i="7"/>
  <c r="J75" i="7"/>
  <c r="I75" i="7"/>
  <c r="K74" i="7"/>
  <c r="J74" i="7"/>
  <c r="I74" i="7"/>
  <c r="K73" i="7"/>
  <c r="J73" i="7"/>
  <c r="I73" i="7"/>
  <c r="K72" i="7"/>
  <c r="J72" i="7"/>
  <c r="I72" i="7"/>
  <c r="K65" i="7"/>
  <c r="J65" i="7"/>
  <c r="I65" i="7"/>
  <c r="K64" i="7"/>
  <c r="J64" i="7"/>
  <c r="I64" i="7"/>
  <c r="K63" i="7"/>
  <c r="J63" i="7"/>
  <c r="I63" i="7"/>
  <c r="K62" i="7"/>
  <c r="J62" i="7"/>
  <c r="I62" i="7"/>
  <c r="K61" i="7"/>
  <c r="J61" i="7"/>
  <c r="I61" i="7"/>
  <c r="K60" i="7"/>
  <c r="J60" i="7"/>
  <c r="I60" i="7"/>
  <c r="K53" i="7"/>
  <c r="J53" i="7"/>
  <c r="I53" i="7"/>
  <c r="K52" i="7"/>
  <c r="J52" i="7"/>
  <c r="I52" i="7"/>
  <c r="D32" i="7"/>
  <c r="K32" i="7" s="1"/>
  <c r="E32" i="7"/>
  <c r="L32" i="7" s="1"/>
  <c r="D33" i="7"/>
  <c r="K33" i="7" s="1"/>
  <c r="E33" i="7"/>
  <c r="L33" i="7" s="1"/>
  <c r="D34" i="7"/>
  <c r="K34" i="7" s="1"/>
  <c r="E34" i="7"/>
  <c r="D35" i="7"/>
  <c r="K35" i="7" s="1"/>
  <c r="E35" i="7"/>
  <c r="L35" i="7" s="1"/>
  <c r="D36" i="7"/>
  <c r="K36" i="7" s="1"/>
  <c r="E36" i="7"/>
  <c r="L36" i="7" s="1"/>
  <c r="D37" i="7"/>
  <c r="E37" i="7"/>
  <c r="L37" i="7" s="1"/>
  <c r="D38" i="7"/>
  <c r="K38" i="7" s="1"/>
  <c r="E38" i="7"/>
  <c r="L38" i="7" s="1"/>
  <c r="D39" i="7"/>
  <c r="K39" i="7" s="1"/>
  <c r="E39" i="7"/>
  <c r="L39" i="7" s="1"/>
  <c r="D40" i="7"/>
  <c r="K40" i="7" s="1"/>
  <c r="E40" i="7"/>
  <c r="L40" i="7" s="1"/>
  <c r="D41" i="7"/>
  <c r="K41" i="7" s="1"/>
  <c r="E41" i="7"/>
  <c r="L41" i="7" s="1"/>
  <c r="D42" i="7"/>
  <c r="K42" i="7" s="1"/>
  <c r="E42" i="7"/>
  <c r="D43" i="7"/>
  <c r="E43" i="7"/>
  <c r="L43" i="7" s="1"/>
  <c r="D44" i="7"/>
  <c r="K44" i="7" s="1"/>
  <c r="E44" i="7"/>
  <c r="L44" i="7" s="1"/>
  <c r="E31" i="7"/>
  <c r="D31" i="7"/>
  <c r="K31" i="7" s="1"/>
  <c r="E130" i="7"/>
  <c r="E129" i="7"/>
  <c r="E128" i="7"/>
  <c r="E127" i="7"/>
  <c r="E126" i="7"/>
  <c r="E125" i="7"/>
  <c r="E118" i="7"/>
  <c r="E117" i="7"/>
  <c r="E116" i="7"/>
  <c r="E115" i="7"/>
  <c r="E114" i="7"/>
  <c r="E107" i="7"/>
  <c r="E106" i="7"/>
  <c r="E105" i="7"/>
  <c r="E104" i="7"/>
  <c r="E103" i="7"/>
  <c r="E102" i="7"/>
  <c r="E101" i="7"/>
  <c r="E100" i="7"/>
  <c r="E99" i="7"/>
  <c r="E98" i="7"/>
  <c r="E97" i="7"/>
  <c r="E96" i="7"/>
  <c r="E95" i="7"/>
  <c r="E88" i="7"/>
  <c r="E87" i="7"/>
  <c r="E86" i="7"/>
  <c r="E85" i="7"/>
  <c r="E84" i="7"/>
  <c r="E83" i="7"/>
  <c r="E82" i="7"/>
  <c r="E75" i="7"/>
  <c r="E74" i="7"/>
  <c r="E73" i="7"/>
  <c r="E72" i="7"/>
  <c r="E65" i="7"/>
  <c r="E64" i="7"/>
  <c r="E63" i="7"/>
  <c r="E62" i="7"/>
  <c r="E61" i="7"/>
  <c r="E60" i="7"/>
  <c r="E53" i="7"/>
  <c r="E52" i="7"/>
  <c r="I61" i="2"/>
  <c r="H61" i="2"/>
  <c r="G61" i="2"/>
  <c r="I60" i="2"/>
  <c r="H60" i="2"/>
  <c r="G60" i="2"/>
  <c r="E61" i="2"/>
  <c r="E60"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H43" i="2"/>
  <c r="I43" i="2"/>
  <c r="G44" i="2"/>
  <c r="H44" i="2"/>
  <c r="I44" i="2"/>
  <c r="G46" i="2"/>
  <c r="H46" i="2"/>
  <c r="I46" i="2"/>
  <c r="G48" i="2"/>
  <c r="H48" i="2"/>
  <c r="I48" i="2"/>
  <c r="G49" i="2"/>
  <c r="H49" i="2"/>
  <c r="I49" i="2"/>
  <c r="G50" i="2"/>
  <c r="H50" i="2"/>
  <c r="I50" i="2"/>
  <c r="G51" i="2"/>
  <c r="H51" i="2"/>
  <c r="I51" i="2"/>
  <c r="G52" i="2"/>
  <c r="H52" i="2"/>
  <c r="I52" i="2"/>
  <c r="G53" i="2"/>
  <c r="H53" i="2"/>
  <c r="I53" i="2"/>
  <c r="G54" i="2"/>
  <c r="H54" i="2"/>
  <c r="I54" i="2"/>
  <c r="I33" i="2"/>
  <c r="H33" i="2"/>
  <c r="G33" i="2"/>
  <c r="E34" i="2"/>
  <c r="E35" i="2"/>
  <c r="E36" i="2"/>
  <c r="E37" i="2"/>
  <c r="E38" i="2"/>
  <c r="E39" i="2"/>
  <c r="E40" i="2"/>
  <c r="E41" i="2"/>
  <c r="E42" i="2"/>
  <c r="E43" i="2"/>
  <c r="E44" i="2"/>
  <c r="E46" i="2"/>
  <c r="E48" i="2"/>
  <c r="E49" i="2"/>
  <c r="E50" i="2"/>
  <c r="E51" i="2"/>
  <c r="E52" i="2"/>
  <c r="E53" i="2"/>
  <c r="E54" i="2"/>
  <c r="E33" i="2"/>
  <c r="I59" i="2"/>
  <c r="H59" i="2"/>
  <c r="B24" i="7"/>
  <c r="B44" i="7" s="1"/>
  <c r="I44" i="7" s="1"/>
  <c r="B23" i="7"/>
  <c r="B43" i="7" s="1"/>
  <c r="I43" i="7" s="1"/>
  <c r="B22" i="7"/>
  <c r="B42" i="7" s="1"/>
  <c r="I42" i="7" s="1"/>
  <c r="B21" i="7"/>
  <c r="B41" i="7" s="1"/>
  <c r="I41" i="7" s="1"/>
  <c r="B20" i="7"/>
  <c r="B40" i="7" s="1"/>
  <c r="I40" i="7" s="1"/>
  <c r="B19" i="7"/>
  <c r="B39" i="7" s="1"/>
  <c r="I39" i="7" s="1"/>
  <c r="B18" i="7"/>
  <c r="B38" i="7" s="1"/>
  <c r="I38" i="7" s="1"/>
  <c r="B17" i="7"/>
  <c r="B37" i="7" s="1"/>
  <c r="I37" i="7" s="1"/>
  <c r="B16" i="7"/>
  <c r="B36" i="7" s="1"/>
  <c r="I36" i="7" s="1"/>
  <c r="B15" i="7"/>
  <c r="B35" i="7" s="1"/>
  <c r="I35" i="7" s="1"/>
  <c r="B14" i="7"/>
  <c r="B34" i="7" s="1"/>
  <c r="I34" i="7" s="1"/>
  <c r="B13" i="7"/>
  <c r="B33" i="7" s="1"/>
  <c r="I33" i="7" s="1"/>
  <c r="B12" i="7"/>
  <c r="B32" i="7" s="1"/>
  <c r="I32" i="7" s="1"/>
  <c r="B11" i="7"/>
  <c r="B31" i="7" s="1"/>
  <c r="I31" i="7" s="1"/>
  <c r="J40" i="8" l="1"/>
  <c r="E40" i="8"/>
  <c r="C42" i="7"/>
  <c r="J42" i="7" s="1"/>
  <c r="J22" i="7"/>
  <c r="C39" i="7"/>
  <c r="J39" i="7" s="1"/>
  <c r="J19" i="7"/>
  <c r="C43" i="7"/>
  <c r="J43" i="7" s="1"/>
  <c r="J23" i="7"/>
  <c r="C38" i="7"/>
  <c r="J38" i="7" s="1"/>
  <c r="J18" i="7"/>
  <c r="C44" i="7"/>
  <c r="J44" i="7" s="1"/>
  <c r="J24" i="7"/>
  <c r="C32" i="7"/>
  <c r="J32" i="7" s="1"/>
  <c r="J12" i="7"/>
  <c r="C40" i="7"/>
  <c r="J40" i="7" s="1"/>
  <c r="J20" i="7"/>
  <c r="C31" i="7"/>
  <c r="J31" i="7" s="1"/>
  <c r="J11" i="7"/>
  <c r="C37" i="7"/>
  <c r="J37" i="7" s="1"/>
  <c r="J17" i="7"/>
  <c r="C41" i="7"/>
  <c r="J41" i="7" s="1"/>
  <c r="J21" i="7"/>
  <c r="E54" i="7"/>
  <c r="B17" i="8" s="1"/>
  <c r="J60" i="2"/>
  <c r="E89" i="7"/>
  <c r="B20" i="8" s="1"/>
  <c r="E76" i="7"/>
  <c r="B19" i="8" s="1"/>
  <c r="E66" i="7"/>
  <c r="B18" i="8" s="1"/>
  <c r="E55" i="2"/>
  <c r="J51" i="2"/>
  <c r="J46" i="2"/>
  <c r="J41" i="2"/>
  <c r="J37" i="2"/>
  <c r="E108" i="7"/>
  <c r="B21" i="8" s="1"/>
  <c r="E119" i="7"/>
  <c r="B22" i="8" s="1"/>
  <c r="E131" i="7"/>
  <c r="B23" i="8" s="1"/>
  <c r="L52" i="7"/>
  <c r="L117" i="7"/>
  <c r="L60" i="7"/>
  <c r="L64" i="7"/>
  <c r="L74" i="7"/>
  <c r="L84" i="7"/>
  <c r="L88" i="7"/>
  <c r="L98" i="7"/>
  <c r="L102" i="7"/>
  <c r="L106" i="7"/>
  <c r="L116" i="7"/>
  <c r="L125" i="7"/>
  <c r="L129" i="7"/>
  <c r="K43" i="7"/>
  <c r="L62" i="7"/>
  <c r="L72" i="7"/>
  <c r="L82" i="7"/>
  <c r="L86" i="7"/>
  <c r="L96" i="7"/>
  <c r="L100" i="7"/>
  <c r="L104" i="7"/>
  <c r="L114" i="7"/>
  <c r="L127" i="7"/>
  <c r="J52" i="2"/>
  <c r="J48" i="2"/>
  <c r="J42" i="2"/>
  <c r="J38" i="2"/>
  <c r="J34" i="2"/>
  <c r="J61" i="2"/>
  <c r="L31" i="7"/>
  <c r="L42" i="7"/>
  <c r="L34" i="7"/>
  <c r="K37" i="7"/>
  <c r="L61" i="7"/>
  <c r="L65" i="7"/>
  <c r="L75" i="7"/>
  <c r="L85" i="7"/>
  <c r="L95" i="7"/>
  <c r="L99" i="7"/>
  <c r="L103" i="7"/>
  <c r="L107" i="7"/>
  <c r="L118" i="7"/>
  <c r="L128" i="7"/>
  <c r="L53" i="7"/>
  <c r="L63" i="7"/>
  <c r="L73" i="7"/>
  <c r="L83" i="7"/>
  <c r="L87" i="7"/>
  <c r="L97" i="7"/>
  <c r="L101" i="7"/>
  <c r="L105" i="7"/>
  <c r="L115" i="7"/>
  <c r="L126" i="7"/>
  <c r="L130" i="7"/>
  <c r="I11" i="7"/>
  <c r="I24" i="7"/>
  <c r="I23" i="7"/>
  <c r="I22" i="7"/>
  <c r="I21" i="7"/>
  <c r="I20" i="7"/>
  <c r="I19" i="7"/>
  <c r="I18" i="7"/>
  <c r="I17" i="7"/>
  <c r="I16" i="7"/>
  <c r="I15" i="7"/>
  <c r="I14" i="7"/>
  <c r="I13" i="7"/>
  <c r="I12" i="7"/>
  <c r="J53" i="2"/>
  <c r="J49" i="2"/>
  <c r="J43" i="2"/>
  <c r="J39" i="2"/>
  <c r="J35" i="2"/>
  <c r="J54" i="2"/>
  <c r="J50" i="2"/>
  <c r="J44" i="2"/>
  <c r="J40" i="2"/>
  <c r="J36" i="2"/>
  <c r="J33" i="2"/>
  <c r="J59" i="2"/>
  <c r="I30" i="2"/>
  <c r="I27" i="2"/>
  <c r="I26" i="2"/>
  <c r="I25" i="2"/>
  <c r="I19" i="2"/>
  <c r="I18" i="2"/>
  <c r="I17" i="2"/>
  <c r="I14" i="2"/>
  <c r="I13" i="2"/>
  <c r="I12" i="2"/>
  <c r="H30" i="2"/>
  <c r="J30" i="2" s="1"/>
  <c r="J31" i="2" s="1"/>
  <c r="H27" i="2"/>
  <c r="H26" i="2"/>
  <c r="H25" i="2"/>
  <c r="H19" i="2"/>
  <c r="H18" i="2"/>
  <c r="H17" i="2"/>
  <c r="H13" i="2"/>
  <c r="H14" i="2"/>
  <c r="H12" i="2"/>
  <c r="D12" i="7"/>
  <c r="K12" i="7" s="1"/>
  <c r="D13" i="7"/>
  <c r="K13" i="7" s="1"/>
  <c r="D14" i="7"/>
  <c r="K14" i="7" s="1"/>
  <c r="D15" i="7"/>
  <c r="K15" i="7" s="1"/>
  <c r="D16" i="7"/>
  <c r="K16" i="7" s="1"/>
  <c r="D17" i="7"/>
  <c r="K17" i="7" s="1"/>
  <c r="D18" i="7"/>
  <c r="K18" i="7" s="1"/>
  <c r="D19" i="7"/>
  <c r="K19" i="7" s="1"/>
  <c r="D20" i="7"/>
  <c r="K20" i="7" s="1"/>
  <c r="D21" i="7"/>
  <c r="K21" i="7" s="1"/>
  <c r="D22" i="7"/>
  <c r="K22" i="7" s="1"/>
  <c r="D23" i="7"/>
  <c r="K23" i="7" s="1"/>
  <c r="D24" i="7"/>
  <c r="K24" i="7" s="1"/>
  <c r="D11" i="7"/>
  <c r="G59" i="2"/>
  <c r="G30" i="2"/>
  <c r="G27" i="2"/>
  <c r="G26" i="2"/>
  <c r="G25" i="2"/>
  <c r="G19" i="2"/>
  <c r="G18" i="2"/>
  <c r="G17" i="2"/>
  <c r="G13" i="2"/>
  <c r="G14" i="2"/>
  <c r="G12" i="2"/>
  <c r="E59" i="2"/>
  <c r="E62" i="2" s="1"/>
  <c r="B8" i="8" s="1"/>
  <c r="E30" i="2"/>
  <c r="E31" i="2" s="1"/>
  <c r="E27" i="2"/>
  <c r="E26" i="2"/>
  <c r="E25" i="2"/>
  <c r="E19" i="2"/>
  <c r="E18" i="2"/>
  <c r="E17" i="2"/>
  <c r="E14" i="2"/>
  <c r="E13" i="2"/>
  <c r="E12" i="2"/>
  <c r="C22" i="6"/>
  <c r="C16" i="6"/>
  <c r="K11" i="7" l="1"/>
  <c r="F15" i="8"/>
  <c r="C23" i="6"/>
  <c r="D23" i="8"/>
  <c r="D29" i="6"/>
  <c r="C13" i="7" s="1"/>
  <c r="D31" i="6"/>
  <c r="C15" i="7" s="1"/>
  <c r="J62" i="2"/>
  <c r="C8" i="8" s="1"/>
  <c r="L76" i="7"/>
  <c r="D19" i="8" s="1"/>
  <c r="L108" i="7"/>
  <c r="D21" i="8" s="1"/>
  <c r="L119" i="7"/>
  <c r="D22" i="8" s="1"/>
  <c r="L131" i="7"/>
  <c r="L89" i="7"/>
  <c r="D20" i="8" s="1"/>
  <c r="L66" i="7"/>
  <c r="D18" i="8" s="1"/>
  <c r="L54" i="7"/>
  <c r="D17" i="8" s="1"/>
  <c r="J55" i="2"/>
  <c r="J13" i="2"/>
  <c r="E20" i="2"/>
  <c r="J25" i="2"/>
  <c r="E28" i="2"/>
  <c r="E56" i="2" s="1"/>
  <c r="B7" i="8" s="1"/>
  <c r="J18" i="2"/>
  <c r="J27" i="2"/>
  <c r="J19" i="2"/>
  <c r="J14" i="2"/>
  <c r="J17" i="2"/>
  <c r="J26" i="2"/>
  <c r="E15" i="2"/>
  <c r="J12" i="2"/>
  <c r="D30" i="6" l="1"/>
  <c r="J13" i="7"/>
  <c r="J15" i="7"/>
  <c r="H15" i="8"/>
  <c r="F17" i="8"/>
  <c r="F16" i="8"/>
  <c r="F18" i="8" s="1"/>
  <c r="J28" i="2"/>
  <c r="J56" i="2" s="1"/>
  <c r="C7" i="8" s="1"/>
  <c r="E14" i="7"/>
  <c r="L14" i="7" s="1"/>
  <c r="E21" i="7"/>
  <c r="L21" i="7" s="1"/>
  <c r="M21" i="7" s="1"/>
  <c r="E19" i="7"/>
  <c r="F19" i="7" s="1"/>
  <c r="F42" i="7"/>
  <c r="M42" i="7" s="1"/>
  <c r="N42" i="7" s="1"/>
  <c r="F36" i="7"/>
  <c r="M36" i="7" s="1"/>
  <c r="E20" i="7"/>
  <c r="L20" i="7" s="1"/>
  <c r="M20" i="7" s="1"/>
  <c r="F43" i="7"/>
  <c r="G43" i="7" s="1"/>
  <c r="F41" i="7"/>
  <c r="M41" i="7" s="1"/>
  <c r="N41" i="7" s="1"/>
  <c r="E17" i="7"/>
  <c r="L17" i="7" s="1"/>
  <c r="M17" i="7" s="1"/>
  <c r="F38" i="7"/>
  <c r="M38" i="7" s="1"/>
  <c r="N38" i="7" s="1"/>
  <c r="E16" i="7"/>
  <c r="L16" i="7" s="1"/>
  <c r="F37" i="7"/>
  <c r="M37" i="7" s="1"/>
  <c r="N37" i="7" s="1"/>
  <c r="E15" i="7"/>
  <c r="E22" i="7"/>
  <c r="L22" i="7" s="1"/>
  <c r="M22" i="7" s="1"/>
  <c r="F39" i="7"/>
  <c r="M39" i="7" s="1"/>
  <c r="N39" i="7" s="1"/>
  <c r="E13" i="7"/>
  <c r="F34" i="7"/>
  <c r="M34" i="7" s="1"/>
  <c r="E12" i="7"/>
  <c r="L12" i="7" s="1"/>
  <c r="M12" i="7" s="1"/>
  <c r="F33" i="7"/>
  <c r="M33" i="7" s="1"/>
  <c r="F44" i="7"/>
  <c r="G44" i="7" s="1"/>
  <c r="E18" i="7"/>
  <c r="L18" i="7" s="1"/>
  <c r="M18" i="7" s="1"/>
  <c r="F35" i="7"/>
  <c r="M35" i="7" s="1"/>
  <c r="D32" i="6"/>
  <c r="C16" i="7" s="1"/>
  <c r="E11" i="7"/>
  <c r="F31" i="7"/>
  <c r="M31" i="7" s="1"/>
  <c r="N31" i="7" s="1"/>
  <c r="E24" i="7"/>
  <c r="L24" i="7" s="1"/>
  <c r="M24" i="7" s="1"/>
  <c r="F32" i="7"/>
  <c r="G32" i="7" s="1"/>
  <c r="E23" i="7"/>
  <c r="L23" i="7" s="1"/>
  <c r="M23" i="7" s="1"/>
  <c r="F40" i="7"/>
  <c r="G40" i="7" s="1"/>
  <c r="E21" i="2"/>
  <c r="J20" i="2"/>
  <c r="J15" i="2"/>
  <c r="C14" i="7" l="1"/>
  <c r="J14" i="7" s="1"/>
  <c r="M14" i="7" s="1"/>
  <c r="L11" i="7"/>
  <c r="M11" i="7" s="1"/>
  <c r="F11" i="7"/>
  <c r="F15" i="7"/>
  <c r="J16" i="7"/>
  <c r="M16" i="7" s="1"/>
  <c r="C35" i="7"/>
  <c r="G35" i="7" s="1"/>
  <c r="F19" i="8"/>
  <c r="G17" i="8"/>
  <c r="F20" i="8"/>
  <c r="G18" i="8"/>
  <c r="H16" i="8"/>
  <c r="H17" i="8"/>
  <c r="I17" i="8" s="1"/>
  <c r="H19" i="8"/>
  <c r="I19" i="8" s="1"/>
  <c r="H21" i="8"/>
  <c r="I21" i="8" s="1"/>
  <c r="H22" i="8"/>
  <c r="I22" i="8" s="1"/>
  <c r="H20" i="8"/>
  <c r="I20" i="8" s="1"/>
  <c r="H18" i="8"/>
  <c r="I18" i="8" s="1"/>
  <c r="H23" i="8"/>
  <c r="I23" i="8" s="1"/>
  <c r="F18" i="7"/>
  <c r="C33" i="7"/>
  <c r="J33" i="7" s="1"/>
  <c r="N33" i="7" s="1"/>
  <c r="F13" i="7"/>
  <c r="E64" i="2"/>
  <c r="B6" i="8"/>
  <c r="B9" i="8" s="1"/>
  <c r="L13" i="7"/>
  <c r="M13" i="7" s="1"/>
  <c r="F20" i="7"/>
  <c r="F21" i="7"/>
  <c r="M43" i="7"/>
  <c r="N43" i="7" s="1"/>
  <c r="L19" i="7"/>
  <c r="M19" i="7" s="1"/>
  <c r="G42" i="7"/>
  <c r="F17" i="7"/>
  <c r="G41" i="7"/>
  <c r="G31" i="7"/>
  <c r="L15" i="7"/>
  <c r="M15" i="7" s="1"/>
  <c r="M40" i="7"/>
  <c r="N40" i="7" s="1"/>
  <c r="F22" i="7"/>
  <c r="M32" i="7"/>
  <c r="N32" i="7" s="1"/>
  <c r="G38" i="7"/>
  <c r="F24" i="7"/>
  <c r="F12" i="7"/>
  <c r="M44" i="7"/>
  <c r="N44" i="7" s="1"/>
  <c r="C36" i="7"/>
  <c r="J36" i="7" s="1"/>
  <c r="N36" i="7" s="1"/>
  <c r="G37" i="7"/>
  <c r="F23" i="7"/>
  <c r="G39" i="7"/>
  <c r="F16" i="7"/>
  <c r="J35" i="7"/>
  <c r="N35" i="7" s="1"/>
  <c r="C34" i="7"/>
  <c r="F14" i="7"/>
  <c r="J21" i="2"/>
  <c r="F22" i="8" l="1"/>
  <c r="G22" i="8" s="1"/>
  <c r="G20" i="8"/>
  <c r="F21" i="8"/>
  <c r="G19" i="8"/>
  <c r="G33" i="7"/>
  <c r="F25" i="7"/>
  <c r="G36" i="7"/>
  <c r="M25" i="7"/>
  <c r="J34" i="7"/>
  <c r="N34" i="7" s="1"/>
  <c r="N45" i="7" s="1"/>
  <c r="G34" i="7"/>
  <c r="J64" i="2"/>
  <c r="C6" i="8"/>
  <c r="C9" i="8" s="1"/>
  <c r="F23" i="8" l="1"/>
  <c r="G23" i="8" s="1"/>
  <c r="G21" i="8"/>
  <c r="B15" i="8"/>
  <c r="G15" i="8" s="1"/>
  <c r="G45" i="7"/>
  <c r="N46" i="7"/>
  <c r="L132" i="7" s="1"/>
  <c r="D15" i="8" l="1"/>
  <c r="I15" i="8" s="1"/>
  <c r="G46" i="7"/>
  <c r="E132" i="7" s="1"/>
  <c r="B16" i="8"/>
  <c r="G16" i="8" s="1"/>
  <c r="G24" i="8" s="1"/>
  <c r="B24" i="8" l="1"/>
  <c r="D16" i="8"/>
  <c r="I16" i="8" s="1"/>
  <c r="D24" i="8" l="1"/>
  <c r="I24" i="8"/>
</calcChain>
</file>

<file path=xl/sharedStrings.xml><?xml version="1.0" encoding="utf-8"?>
<sst xmlns="http://schemas.openxmlformats.org/spreadsheetml/2006/main" count="586" uniqueCount="282">
  <si>
    <t>Country</t>
  </si>
  <si>
    <t>Human resources</t>
  </si>
  <si>
    <t xml:space="preserve">Planning meetings </t>
  </si>
  <si>
    <t>Per diem</t>
  </si>
  <si>
    <t>Venue hire</t>
  </si>
  <si>
    <t>Refreshments</t>
  </si>
  <si>
    <t>Notes</t>
  </si>
  <si>
    <t>Number of sites being budgeted</t>
  </si>
  <si>
    <t>Minutes per dose per vaccinator</t>
  </si>
  <si>
    <t>Team efficiency</t>
  </si>
  <si>
    <t>Unit</t>
  </si>
  <si>
    <t>Unit cost</t>
  </si>
  <si>
    <t>No. units</t>
  </si>
  <si>
    <t>Total</t>
  </si>
  <si>
    <t>Total for all sites</t>
  </si>
  <si>
    <t>Fuel</t>
  </si>
  <si>
    <t>Driver</t>
  </si>
  <si>
    <t>Vehicle maintenance</t>
  </si>
  <si>
    <t>Mobile phone credit</t>
  </si>
  <si>
    <t>Printed materials</t>
  </si>
  <si>
    <t>Radio spots</t>
  </si>
  <si>
    <t>TV spots</t>
  </si>
  <si>
    <t>Promotional materials (non-print)</t>
  </si>
  <si>
    <t>Community dialogue sessions</t>
  </si>
  <si>
    <t>Meetings with local leaders, religious leaders, etc.</t>
  </si>
  <si>
    <t>Alcohol-based hand sanitizer (at least 60% alcohol)</t>
  </si>
  <si>
    <t>Digital data logger for each storage unit/container</t>
  </si>
  <si>
    <t>Disposable table covers</t>
  </si>
  <si>
    <t>Gauze pads</t>
  </si>
  <si>
    <t>Medical gloves</t>
  </si>
  <si>
    <t>Partition screens</t>
  </si>
  <si>
    <t>Paper towels</t>
  </si>
  <si>
    <t>Sanitizing products for vaccination and preparation surfaces</t>
  </si>
  <si>
    <t>Sharps containers</t>
  </si>
  <si>
    <t>Table and chairs for patient and vaccination provider at each vaccination station</t>
  </si>
  <si>
    <t>Wastebaskets</t>
  </si>
  <si>
    <t>Pens</t>
  </si>
  <si>
    <t>Notepads</t>
  </si>
  <si>
    <t>Clipboards</t>
  </si>
  <si>
    <t>Printer paper</t>
  </si>
  <si>
    <t>Rope, cones, and/or tape as needed to direct traffic flow</t>
  </si>
  <si>
    <t>Signage for clinic hours, future clinics, clinic flow, and easels or other equipment for displaying</t>
  </si>
  <si>
    <t>Walkie-talkies or similar devices, depending on size of the clinic</t>
  </si>
  <si>
    <t>Trash bags</t>
  </si>
  <si>
    <t>Billing forms, if needed</t>
  </si>
  <si>
    <t>Immunization record cards</t>
  </si>
  <si>
    <t>Immunization schedule for targeted audience(s)</t>
  </si>
  <si>
    <t>Forms to record vaccine administration (this may be done by computer)</t>
  </si>
  <si>
    <t>Screening checklist for contraindications to vaccines for children, teens, and adults</t>
  </si>
  <si>
    <t>Vaccination standing orders and protocols, as necessary</t>
  </si>
  <si>
    <t>Vaccine information statements (VISs) for each vaccine being offered (in some instances, an emergency use authorization [EUA] form may be required)</t>
  </si>
  <si>
    <t>Vaccine information statements (VISs) in multiple languages</t>
  </si>
  <si>
    <t>Vaccine storage temperature log(s)</t>
  </si>
  <si>
    <t>Antihistamines (e.g., diphenhydramine, hydroxyzine, and syringes if needed)</t>
  </si>
  <si>
    <t>Epinephrine in prefilled autoinjector or prefilled syringe (various doses), prepackaged syringes, vials, or ampules (Epi-pens)</t>
  </si>
  <si>
    <t>First aid kit</t>
  </si>
  <si>
    <t>Blood pressure measuring device</t>
  </si>
  <si>
    <t>Light source to examine mouth and throat</t>
  </si>
  <si>
    <t>Oxygen</t>
  </si>
  <si>
    <t>Stethoscope</t>
  </si>
  <si>
    <t>Timing device for measuring pulse</t>
  </si>
  <si>
    <t>Tongue depressors</t>
  </si>
  <si>
    <t>Tourniquet</t>
  </si>
  <si>
    <t>Additional hand sanitizer with at least 60% alcohol for hand hygiene</t>
  </si>
  <si>
    <t xml:space="preserve">Additional cleaning equipment for more frequent cleanings, </t>
  </si>
  <si>
    <t>Hand soap, as appropriate</t>
  </si>
  <si>
    <t>Face coverings for patients who arrive without one</t>
  </si>
  <si>
    <t>Additional signage, tape, ropes, and cones to encourage physical distancing and provide one-way flow through the clinic</t>
  </si>
  <si>
    <t>Tissues</t>
  </si>
  <si>
    <t>Clinical staff for AEFI management</t>
  </si>
  <si>
    <t>Technology support</t>
  </si>
  <si>
    <t>To account for sickness, vacations, holidays, etc.</t>
  </si>
  <si>
    <t>Construction costs</t>
  </si>
  <si>
    <t>Often there is no cold store on site, so vaccines are transported from the closest district store or health facility daily. Assume use of existing vehicle; if need to purchase vehicle please add to budget</t>
  </si>
  <si>
    <t>Per</t>
  </si>
  <si>
    <t>Trained vaccinators</t>
  </si>
  <si>
    <t>Appointment system (electronic or telephone hotline)</t>
  </si>
  <si>
    <t>Hours per day that the site is open</t>
  </si>
  <si>
    <t>Days per week that site is open</t>
  </si>
  <si>
    <t>Social mobilizers</t>
  </si>
  <si>
    <t>Lead clinical supervisor</t>
  </si>
  <si>
    <t>Registration staff</t>
  </si>
  <si>
    <t>Site manager</t>
  </si>
  <si>
    <t>This may not be needed in all settings</t>
  </si>
  <si>
    <t>Observers for AEFI incidents</t>
  </si>
  <si>
    <t>Number of staff shifts per month</t>
  </si>
  <si>
    <t>Weeks per month</t>
  </si>
  <si>
    <t>Minutes per day that site is open</t>
  </si>
  <si>
    <t>Patient flow assistant</t>
  </si>
  <si>
    <t>Vaccination certificate staff</t>
  </si>
  <si>
    <t>Security during opening hours</t>
  </si>
  <si>
    <t>Security during out of hours</t>
  </si>
  <si>
    <t>24 hours</t>
  </si>
  <si>
    <t>Enter data here</t>
  </si>
  <si>
    <t>DO NOT CHANGE - AUTOMATICALLY CALCULATED</t>
  </si>
  <si>
    <t>A. Planning</t>
  </si>
  <si>
    <t>B. Site install</t>
  </si>
  <si>
    <t>Internet</t>
  </si>
  <si>
    <t>A. Human resources - salaries/allowances</t>
  </si>
  <si>
    <t>B. Human resources - per diems and/or transport allowance</t>
  </si>
  <si>
    <t>C. Communications</t>
  </si>
  <si>
    <t>D. Social mobilization</t>
  </si>
  <si>
    <t>E. Vaccine transport</t>
  </si>
  <si>
    <t>F. Clinical supplies</t>
  </si>
  <si>
    <t>G. Management supplies</t>
  </si>
  <si>
    <t xml:space="preserve">H. Medical emergency supplies </t>
  </si>
  <si>
    <t>I. Additional supplies</t>
  </si>
  <si>
    <t>Subtotal human resources</t>
  </si>
  <si>
    <t>Subtotal planning meetings</t>
  </si>
  <si>
    <t>SUBTOTAL PLANNING</t>
  </si>
  <si>
    <t>Item</t>
  </si>
  <si>
    <t>(Describe the site locations)</t>
  </si>
  <si>
    <t>Number of people vaccinated per minute (entire site)</t>
  </si>
  <si>
    <t>Type of human resource</t>
  </si>
  <si>
    <t>Number</t>
  </si>
  <si>
    <t>Fully-loaded monthly salary per worker</t>
  </si>
  <si>
    <t>Per site per month</t>
  </si>
  <si>
    <t>SUBTOTAL SITE INSTALL</t>
  </si>
  <si>
    <t>PINK - PLEASE ENTER DATA HERE</t>
  </si>
  <si>
    <t>GREEN - CALCULATED (DO NOT CHANGE)</t>
  </si>
  <si>
    <t>BLUE - CALCULATED (DO NOT CHANGE)</t>
  </si>
  <si>
    <t>Per site (one-off)</t>
  </si>
  <si>
    <t>Minutes per hour</t>
  </si>
  <si>
    <t>Per diem amount per worker per shift</t>
  </si>
  <si>
    <t>Transport allowance per worker per shift</t>
  </si>
  <si>
    <t>Vaccine storage units (onsite) or portable refrigerators or cold boxes/vaccine carriers (for transport) that can maintain the appropriate vaccine cold chain</t>
  </si>
  <si>
    <t>Construction</t>
  </si>
  <si>
    <t>Subtotal construction</t>
  </si>
  <si>
    <t>Equipment</t>
  </si>
  <si>
    <t>Subtotal equipment</t>
  </si>
  <si>
    <t>Total site setup</t>
  </si>
  <si>
    <t>Internet install</t>
  </si>
  <si>
    <t>Landline install</t>
  </si>
  <si>
    <t>Shifts per month</t>
  </si>
  <si>
    <t>Unit cost - per diem</t>
  </si>
  <si>
    <t>Unit cost - transport</t>
  </si>
  <si>
    <t>1. Basic information</t>
  </si>
  <si>
    <t>2. Human resources</t>
  </si>
  <si>
    <t>SUBTOTAL HUMAN RESOURCES - SALARIES/ALLOWANCES</t>
  </si>
  <si>
    <t>SUBTOTAL HUMAN RESOURCES - PER DIEMS AND/OR TRANSPORT ALLOWANCE</t>
  </si>
  <si>
    <t>SUBTOTAL COMMUNICATIONS</t>
  </si>
  <si>
    <t>SUBTOTAL SOCIAL MOBILIZATION</t>
  </si>
  <si>
    <t>TOTAL RECURRENT COSTS - MONTHLY</t>
  </si>
  <si>
    <t>Total per month</t>
  </si>
  <si>
    <t>SUBTOTAL VACCINE TRANSPORT</t>
  </si>
  <si>
    <t>SUBTOTAL CLINICAL SUPPLIES</t>
  </si>
  <si>
    <t>SUBTOTAL MANAGEMENT SUPPLIES</t>
  </si>
  <si>
    <t>SUBTOTAL MEDICAL EMERGENCY SUPPLIES</t>
  </si>
  <si>
    <t>SUBTOTAL ADDITIONAL SUPPLIES</t>
  </si>
  <si>
    <t xml:space="preserve">SUBTOTAL HUMAN RESOURCES </t>
  </si>
  <si>
    <t>Setup budget</t>
  </si>
  <si>
    <t>Recurrent budget</t>
  </si>
  <si>
    <t>TOTAL SETUP COSTS, ALL SITES</t>
  </si>
  <si>
    <t>All sites</t>
  </si>
  <si>
    <t>Total (one-off)</t>
  </si>
  <si>
    <t>TOTAL RECURRENT COSTS, ALL SITES</t>
  </si>
  <si>
    <t>* If you have two sites, one planned to be open for 2 months, the other for 3 months, the months of operation as a sum of all sites is (2 + 3 = 5). If you are planning for all sites to be open the same amount of time, for example 3 months, you would multiple the number of months by the number of sites (3 x 2 = 6).</t>
  </si>
  <si>
    <t>DARK GREY - STANDARD ASSUMPTIONS (RECOMMENDED DO NOT CHANGE)</t>
  </si>
  <si>
    <t>Number depends on national strategy</t>
  </si>
  <si>
    <t>PINK - ENTER DATA HERE</t>
  </si>
  <si>
    <t>Number of staff shifts per staff per week</t>
  </si>
  <si>
    <t>Thermometers for checking patient temperature before entering the clinic</t>
  </si>
  <si>
    <t>Cell phone or land line to call ambulance</t>
  </si>
  <si>
    <t>Printers</t>
  </si>
  <si>
    <t>2D barcode readers</t>
  </si>
  <si>
    <t>Multiple plug outlet strips and extension cords</t>
  </si>
  <si>
    <t>Laptops, computers, tablets, or smartphones</t>
  </si>
  <si>
    <t>GREEN - CALCULATED SUBTOTAL/TOTAL (DO NOT CHANGE)</t>
  </si>
  <si>
    <t>Total per month per site</t>
  </si>
  <si>
    <t>Total, all months of operation, all sites</t>
  </si>
  <si>
    <t>Per site</t>
  </si>
  <si>
    <t>If hours &gt; 7, suggest 2 shifts/day; otherwise 1</t>
  </si>
  <si>
    <t>Number of people vaccinated per hour (entire site)</t>
  </si>
  <si>
    <t>Version</t>
  </si>
  <si>
    <t>Released On</t>
  </si>
  <si>
    <t>Developed By</t>
  </si>
  <si>
    <t>Contact</t>
  </si>
  <si>
    <t>User Guide</t>
  </si>
  <si>
    <t>Ulla Griffiths, UNICEF, New York and Kelsey Vaughan, UNICEF (Consultant)</t>
  </si>
  <si>
    <t>ugriffiths@unicef.org, kvaughan@unicef.org</t>
  </si>
  <si>
    <t>What types of information are included in the template and what must be provided by the user?</t>
  </si>
  <si>
    <t>What can this template be used for?</t>
  </si>
  <si>
    <t>How is this file set up?</t>
  </si>
  <si>
    <r>
      <rPr>
        <i/>
        <sz val="16"/>
        <color theme="1"/>
        <rFont val="Calibri"/>
        <family val="2"/>
        <scheme val="minor"/>
      </rPr>
      <t xml:space="preserve">3. Monthly recurrent: </t>
    </r>
    <r>
      <rPr>
        <sz val="16"/>
        <color theme="1"/>
        <rFont val="Calibri"/>
        <family val="2"/>
        <scheme val="minor"/>
      </rPr>
      <t>This is where you provide data about supplies required for the ongoing operation of your site. 
You can also see the HR requirements and costs, which have been calculated based on information provided on sheet "1. Assumptions."</t>
    </r>
  </si>
  <si>
    <t>1. Assumptions</t>
  </si>
  <si>
    <t xml:space="preserve">TO BE PROVIDED: Users must input quantities for all equipment and supplies, as well as provide all unit costs in local currency. Users may change equipment or human resources listed, or add rows to accommodate additional inputs. </t>
  </si>
  <si>
    <t>Supervisor</t>
  </si>
  <si>
    <t>Vaccine preparator</t>
  </si>
  <si>
    <t>Such as t-shirts, ballcaps, etc.</t>
  </si>
  <si>
    <t>Costs may include per diems, refreshments, venue rental, transport, etc.</t>
  </si>
  <si>
    <t>May include development and/or printing costs</t>
  </si>
  <si>
    <t>3. OPTIONAL - Outreach/mobile</t>
  </si>
  <si>
    <t>Number of outreach/mobile units per site</t>
  </si>
  <si>
    <t>Number of people vaccinated per day on outreach/mobile, per unit</t>
  </si>
  <si>
    <t>Percentage of doses requiring vaccine preparator</t>
  </si>
  <si>
    <t>Basic information</t>
  </si>
  <si>
    <t>Number of sites conducting outreach/mobile</t>
  </si>
  <si>
    <t>Number of outreach/mobile staff shifts per month, per site</t>
  </si>
  <si>
    <t>outreach</t>
  </si>
  <si>
    <t>Assistant</t>
  </si>
  <si>
    <t>For registration, vaccine preparation, vaccination certificates, etc.</t>
  </si>
  <si>
    <t>Per diem amount per worker per outreach</t>
  </si>
  <si>
    <t>Transport allowance per worker per outreach</t>
  </si>
  <si>
    <t>OPTIONAL MONTHLY BUDGET - OUTREACH/MOBILE DEPLOYED FROM HIGH THROUGHPUT SITES</t>
  </si>
  <si>
    <t>SUBTOTAL OUTREACH/MOBILE HUMAN RESOURCES - SALARIES/ALLOWANCES</t>
  </si>
  <si>
    <t>SUBTOTAL OUTREACH/MOBILE HUMAN RESOURCES - PER DIEMS AND/OR TRANSPORT ALLOWANCE</t>
  </si>
  <si>
    <t xml:space="preserve">SUBTOTAL OUTREACH/MOBILE HUMAN RESOURCES </t>
  </si>
  <si>
    <t>C. Outreach/mobile transportation</t>
  </si>
  <si>
    <t>D. Social mobilization specifically for outreach/mobile</t>
  </si>
  <si>
    <t>SUBTOTAL SOCIAL MOBILIZATION FOR OUTREACH/MOBILE</t>
  </si>
  <si>
    <t>SUBTOTAL TRANSPORTATION FOR OUTREACH/MOBILE</t>
  </si>
  <si>
    <t>E. Clinical supplies specifically for outreach/mobile</t>
  </si>
  <si>
    <t>F. Management supplies specifically for outreach/mobile</t>
  </si>
  <si>
    <t>G. Medical emergency supplies specifically for outreach/mobile</t>
  </si>
  <si>
    <t>H. Additional supplies specifically for outreach/mobile</t>
  </si>
  <si>
    <t>SUBTOTAL CLINICAL SUPPLIES SPECIFICALLY FOR OUTREACH/MOBILE</t>
  </si>
  <si>
    <t>SUBTOTAL MANAGEMENT SUPPLIES SPECIFICALLY FOR OUTREACH/MOBILE</t>
  </si>
  <si>
    <t>SUBTOTAL MEDICAL EMERGENCY SUPPLIES SPECIFICALLY FOR OUTREACH/MOBILE</t>
  </si>
  <si>
    <t>SUBTOTAL ADDITIONAL SUPPLIES SPECIFICALLY FOR OUTREACH/MOBILE</t>
  </si>
  <si>
    <t>TOTAL RECURRENT COSTS SPECIFICALLY FOR OUTREACH/MOBILE - MONTHLY</t>
  </si>
  <si>
    <t>OPTIONAL: OUTREACH/MOBILE RECURRENT COSTS</t>
  </si>
  <si>
    <t>TOTAL RECURRENT COSTS FOR OUTREACH/MOBILE, ALL SITES</t>
  </si>
  <si>
    <t>No. doses delivered (sum of all sites, all months)</t>
  </si>
  <si>
    <t>Total (sum of all sites, all months)</t>
  </si>
  <si>
    <t>No. doses delivered per month per site</t>
  </si>
  <si>
    <t>Per site, per month</t>
  </si>
  <si>
    <t>All sites, all months</t>
  </si>
  <si>
    <t>No. sites conducting outreach/mobile</t>
  </si>
  <si>
    <t>No. outreach/mobile doses delivered per month per site</t>
  </si>
  <si>
    <t>No. doses delivered (sum of all months, all sites)</t>
  </si>
  <si>
    <t>BUDGET TEMPLATE FOR HIGH THROUGH-PUT COVID-19 VACCINATION SITES</t>
  </si>
  <si>
    <t>Template to budget for the set-up and/or operation of high through-put sites for COVID-19 vaccination</t>
  </si>
  <si>
    <r>
      <rPr>
        <i/>
        <sz val="16"/>
        <color theme="1"/>
        <rFont val="Calibri"/>
        <family val="2"/>
        <scheme val="minor"/>
      </rPr>
      <t>1. Assumptions:</t>
    </r>
    <r>
      <rPr>
        <sz val="16"/>
        <color theme="1"/>
        <rFont val="Calibri"/>
        <family val="2"/>
        <scheme val="minor"/>
      </rPr>
      <t xml:space="preserve"> This is where you define how many sites you will budget for, their hours of operation, target through-put, etc. 
You also define staffing requirements per site and provide staff salary data and any allowances staff are paid. 
You can include multiple sites in a single template assuming the assumptions, inputs (equipment, etc.) and unit costs are the same for all sites. If any of these differ, you need to use a separate file for additional sites.</t>
    </r>
  </si>
  <si>
    <r>
      <rPr>
        <i/>
        <sz val="16"/>
        <color theme="1"/>
        <rFont val="Calibri"/>
        <family val="2"/>
        <scheme val="minor"/>
      </rPr>
      <t>4. Outreach:</t>
    </r>
    <r>
      <rPr>
        <sz val="16"/>
        <color theme="1"/>
        <rFont val="Calibri"/>
        <family val="2"/>
        <scheme val="minor"/>
      </rPr>
      <t xml:space="preserve"> This is an OPTIONAL sheet; some countries have chosen to send outreach or mobile teams from high through-put sites, to provide COVID-19 vaccinations at other locations beyond the high through-put site. If you would like to include them in your site budget, you may do so here. Otherwise, leave blank. Note that all assumptions related to outreach/mobile are listed on this sheet, and not on the "1. Assumptions" sheet. </t>
    </r>
  </si>
  <si>
    <t>Note each sheet uses color coded cells to specify where you should enter text and where there are built-in formulas for calculations.</t>
  </si>
  <si>
    <t>INCLUDED: We have included data on the types of staff and equipment often used at high through-put sites. We have included some suggested staff quantities based on through-put, hours of operation, etc.</t>
  </si>
  <si>
    <t>Average planned through-put per site per day</t>
  </si>
  <si>
    <t>Number of staff needed will depend on through-put, size of site and its setup, etc.</t>
  </si>
  <si>
    <t>Some countries choose to have a vaccine preparator for certain vaccines to reduce time for vaccinator</t>
  </si>
  <si>
    <t>Only complete this section if you wish to also budget for outreach/mobile units who will be deployed from your high through-put site(s). Otherwise, leave blank.</t>
  </si>
  <si>
    <t>Color coding on this sheet</t>
  </si>
  <si>
    <t>Unit name</t>
  </si>
  <si>
    <t>C. Information Technology</t>
  </si>
  <si>
    <t>SUBTOTAL Information Technology</t>
  </si>
  <si>
    <t>This budget template will help you estimate the set-up and recurrent costs of one or more high through-put sites (also known as high volume or mass vaccination sites) for COVID-19 vaccination in a country. Normally, these sites have a daily through-put of 500 or more doses, but this template can be used for sites with lower volumes as well.</t>
  </si>
  <si>
    <t>This template can be used to: 
     - Budget for the set-up and/or operation of high through-put vaccination sites.
     - Estimate costs of one or multiple sites (if all sites use the same assumptions, inputs and have the same unit costs). 
     - Estimate the costs of operating sites for multiple months, even if not all sites will run for the same number of months.
     - Optionally, you can also budget for outreach or mobile teams, which are operating from the site.
Depending on your purpose, you may choose to include costs to be paid by government, donors, development partners, etc. 
Depending on your purpose, you may only want to include costs not already budgeted elsewhere. For example, if you are using existing human resources already on MOH payroll, you may choose to exclude their salaries.</t>
  </si>
  <si>
    <t>The file contains five sheets:</t>
  </si>
  <si>
    <t>Minutes of staff time per person for registration</t>
  </si>
  <si>
    <t>Number of days per month outreach/mobile units deployed</t>
  </si>
  <si>
    <t>Type of human resource for outreach/mobile</t>
  </si>
  <si>
    <t>SET-UP (ONE-OFF) BUDGET - HIGH THROUGH-PUT SITES</t>
  </si>
  <si>
    <t>Manager</t>
  </si>
  <si>
    <t>MONTHLY BUDGET - OPERATION OF HIGH THROUGH-PUT SITES</t>
  </si>
  <si>
    <t>Make sure you aren't double counting items already budgeted on sheet "3. Monthly recurrent" for your high through-put site</t>
  </si>
  <si>
    <r>
      <t>Months of operation (sum of all sites)</t>
    </r>
    <r>
      <rPr>
        <b/>
        <sz val="9"/>
        <color rgb="FFFF0000"/>
        <rFont val="Calibri"/>
        <family val="2"/>
        <scheme val="minor"/>
      </rPr>
      <t>*</t>
    </r>
  </si>
  <si>
    <t>Outreach sessions per month</t>
  </si>
  <si>
    <t>Chairs for clients for post-vaccination observation time</t>
  </si>
  <si>
    <t>Normally minimum 500 doses/day; do not include any doses delivered via outreach/mobile operating from the site</t>
  </si>
  <si>
    <t>Number of staff shifts per site per day</t>
  </si>
  <si>
    <t>Note: if there is pre-registration, you will likely need fewer registration staff on-site</t>
  </si>
  <si>
    <t>Cold chain logistician</t>
  </si>
  <si>
    <r>
      <rPr>
        <i/>
        <sz val="16"/>
        <color theme="1"/>
        <rFont val="Calibri"/>
        <family val="2"/>
        <scheme val="minor"/>
      </rPr>
      <t>2. Setup:</t>
    </r>
    <r>
      <rPr>
        <sz val="16"/>
        <color theme="1"/>
        <rFont val="Calibri"/>
        <family val="2"/>
        <scheme val="minor"/>
      </rPr>
      <t xml:space="preserve"> This is where you provide data about inputs and costs related to planning, setting up and providing IT connections for your high volume sites. These are all one-off costs, meaning they are incurred a single time for each site.</t>
    </r>
  </si>
  <si>
    <t>Personal protective equipment (PPE) for staff</t>
  </si>
  <si>
    <t>Gloves, face coverings, eye protection, etc.</t>
  </si>
  <si>
    <t>Total budget</t>
  </si>
  <si>
    <t xml:space="preserve">Budget per dose </t>
  </si>
  <si>
    <t>Budget per dose per month per site</t>
  </si>
  <si>
    <t>Budget per dose (sum of all sites, all months)</t>
  </si>
  <si>
    <t>Budget per dose (all months of operation, all sites)</t>
  </si>
  <si>
    <r>
      <t>5</t>
    </r>
    <r>
      <rPr>
        <i/>
        <sz val="16"/>
        <color theme="1"/>
        <rFont val="Calibri"/>
        <family val="2"/>
        <scheme val="minor"/>
      </rPr>
      <t xml:space="preserve">. Total: </t>
    </r>
    <r>
      <rPr>
        <sz val="16"/>
        <color theme="1"/>
        <rFont val="Calibri"/>
        <family val="2"/>
        <scheme val="minor"/>
      </rPr>
      <t>This is where you see the total budget for set-up costs, and the monthly recurrent budget, per site and a total for all sites. If you have budgeted for outreach/mobile the total is shown here as well. You can also see the budget per dose.
You can also specify the months of operation for sites to see the total budget and budget per dose across multiple months.</t>
    </r>
  </si>
  <si>
    <t>No of staff shifts per site per day</t>
  </si>
  <si>
    <t>Number of staff per shift</t>
  </si>
  <si>
    <t>Total shifts per month</t>
  </si>
  <si>
    <t>Vehicle rental</t>
  </si>
  <si>
    <t>day</t>
  </si>
  <si>
    <t>Shift duration in hours</t>
  </si>
  <si>
    <t>No. staff per day</t>
  </si>
  <si>
    <t>Total shifts per month per site</t>
  </si>
  <si>
    <t>2022.02.21</t>
  </si>
  <si>
    <r>
      <t>Fully-loaded salary</t>
    </r>
    <r>
      <rPr>
        <i/>
        <sz val="9"/>
        <color rgb="FFFF0000"/>
        <rFont val="Calibri"/>
        <family val="2"/>
        <scheme val="minor"/>
      </rPr>
      <t>*</t>
    </r>
    <r>
      <rPr>
        <i/>
        <sz val="9"/>
        <color theme="1"/>
        <rFont val="Calibri"/>
        <family val="2"/>
        <scheme val="minor"/>
      </rPr>
      <t xml:space="preserve"> per shift per worker</t>
    </r>
  </si>
  <si>
    <t>* Fully loaded salary represents salary inclusive of holiday pay, 13th month, housing allowance, health insurance, etc. We have assumed each staff normally works 21, 8-hour shifts per month, and have calculated the per shift salary based on the number of hours per shift as indicated above.</t>
  </si>
  <si>
    <t>* Fully loaded salary represents salary inclusive of holiday pay, 13th month, housing allowance, health insurance, etc. We have assumed each staff normally works 21, 8-hour shifts per month, and that each outreach session lasts a full 8-hour shift.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</si>
</sst>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_);_(* \(#,##0\);_(* &quot;-&quot;??_);_(@_)"/>
    <numFmt numFmtId="166" formatCode="0.0"/>
  </numFmts>
  <fonts count="35"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b/>
      <sz val="9"/>
      <color theme="1"/>
      <name val="Calibri"/>
      <family val="2"/>
      <scheme val="minor"/>
    </font>
    <font>
      <i/>
      <sz val="9"/>
      <color theme="1"/>
      <name val="Calibri"/>
      <family val="2"/>
      <scheme val="minor"/>
    </font>
    <font>
      <sz val="9"/>
      <name val="Calibri"/>
      <family val="2"/>
      <scheme val="minor"/>
    </font>
    <font>
      <b/>
      <i/>
      <sz val="9"/>
      <color theme="1"/>
      <name val="Calibri"/>
      <family val="2"/>
      <scheme val="minor"/>
    </font>
    <font>
      <sz val="9"/>
      <color theme="0"/>
      <name val="Calibri"/>
      <family val="2"/>
      <scheme val="minor"/>
    </font>
    <font>
      <sz val="12"/>
      <color theme="1"/>
      <name val="Times New Roman"/>
      <family val="2"/>
    </font>
    <font>
      <sz val="48"/>
      <color theme="0"/>
      <name val="Calibri"/>
      <family val="2"/>
    </font>
    <font>
      <b/>
      <sz val="52"/>
      <color theme="0"/>
      <name val="Calibri"/>
      <family val="2"/>
    </font>
    <font>
      <b/>
      <sz val="14"/>
      <color theme="0"/>
      <name val="Calibri"/>
      <family val="2"/>
    </font>
    <font>
      <sz val="12"/>
      <color theme="1"/>
      <name val="Calibri"/>
      <family val="2"/>
    </font>
    <font>
      <b/>
      <sz val="16"/>
      <color theme="0"/>
      <name val="Calibri"/>
      <family val="2"/>
    </font>
    <font>
      <b/>
      <sz val="12"/>
      <color theme="0"/>
      <name val="Calibri"/>
      <family val="2"/>
    </font>
    <font>
      <sz val="12"/>
      <color theme="0"/>
      <name val="Calibri"/>
      <family val="2"/>
    </font>
    <font>
      <u/>
      <sz val="12"/>
      <color theme="10"/>
      <name val="Times New Roman"/>
      <family val="2"/>
    </font>
    <font>
      <u/>
      <sz val="12"/>
      <color theme="0"/>
      <name val="Calibri"/>
      <family val="2"/>
    </font>
    <font>
      <sz val="12"/>
      <color theme="0" tint="-0.14999847407452621"/>
      <name val="Calibri"/>
      <family val="2"/>
    </font>
    <font>
      <sz val="12"/>
      <color theme="0" tint="-4.9989318521683403E-2"/>
      <name val="Calibri"/>
      <family val="2"/>
    </font>
    <font>
      <sz val="28"/>
      <color theme="0"/>
      <name val="Calibri"/>
      <family val="2"/>
    </font>
    <font>
      <b/>
      <sz val="36"/>
      <color theme="0"/>
      <name val="Calibri"/>
      <family val="2"/>
    </font>
    <font>
      <sz val="11"/>
      <name val="Calibri"/>
      <family val="2"/>
    </font>
    <font>
      <sz val="16"/>
      <color theme="1"/>
      <name val="Times New Roman"/>
      <family val="2"/>
    </font>
    <font>
      <sz val="16"/>
      <color theme="1"/>
      <name val="Calibri"/>
      <family val="2"/>
      <scheme val="minor"/>
    </font>
    <font>
      <b/>
      <u/>
      <sz val="16"/>
      <color theme="1"/>
      <name val="Calibri"/>
      <family val="2"/>
      <scheme val="minor"/>
    </font>
    <font>
      <i/>
      <sz val="16"/>
      <color theme="1"/>
      <name val="Calibri"/>
      <family val="2"/>
      <scheme val="minor"/>
    </font>
    <font>
      <b/>
      <sz val="48"/>
      <color theme="0"/>
      <name val="Calibri"/>
      <family val="2"/>
    </font>
    <font>
      <sz val="8"/>
      <color theme="1"/>
      <name val="Calibri"/>
      <family val="2"/>
      <scheme val="minor"/>
    </font>
    <font>
      <b/>
      <i/>
      <sz val="8"/>
      <color theme="1"/>
      <name val="Calibri"/>
      <family val="2"/>
      <scheme val="minor"/>
    </font>
    <font>
      <sz val="8"/>
      <name val="Calibri"/>
      <family val="2"/>
      <scheme val="minor"/>
    </font>
    <font>
      <sz val="9"/>
      <color rgb="FFFF0000"/>
      <name val="Calibri"/>
      <family val="2"/>
      <scheme val="minor"/>
    </font>
    <font>
      <b/>
      <sz val="9"/>
      <color rgb="FFFF0000"/>
      <name val="Calibri"/>
      <family val="2"/>
      <scheme val="minor"/>
    </font>
    <font>
      <i/>
      <sz val="9"/>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rgb="FF00B0F0"/>
        <bgColor indexed="64"/>
      </patternFill>
    </fill>
    <fill>
      <patternFill patternType="solid">
        <fgColor theme="1" tint="0.49998474074526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9" fillId="0" borderId="0"/>
    <xf numFmtId="0" fontId="17" fillId="0" borderId="0" applyNumberFormat="0" applyFill="0" applyBorder="0" applyAlignment="0" applyProtection="0"/>
  </cellStyleXfs>
  <cellXfs count="428">
    <xf numFmtId="0" fontId="0" fillId="0" borderId="0" xfId="0"/>
    <xf numFmtId="0" fontId="3" fillId="0" borderId="0" xfId="0" applyFont="1"/>
    <xf numFmtId="0" fontId="3" fillId="0" borderId="0" xfId="0" applyFont="1" applyFill="1" applyBorder="1"/>
    <xf numFmtId="0" fontId="3" fillId="0" borderId="0" xfId="0" applyFont="1" applyFill="1"/>
    <xf numFmtId="0" fontId="4" fillId="4" borderId="25" xfId="0" applyFont="1" applyFill="1" applyBorder="1" applyAlignment="1">
      <alignment horizontal="center"/>
    </xf>
    <xf numFmtId="0" fontId="3" fillId="0" borderId="23" xfId="0" applyFont="1" applyFill="1" applyBorder="1" applyAlignment="1">
      <alignment horizontal="center"/>
    </xf>
    <xf numFmtId="0" fontId="3" fillId="0" borderId="18" xfId="0" applyFont="1" applyFill="1" applyBorder="1"/>
    <xf numFmtId="0" fontId="5" fillId="0" borderId="0" xfId="0" applyFont="1"/>
    <xf numFmtId="0" fontId="3" fillId="6" borderId="17" xfId="0" applyFont="1" applyFill="1" applyBorder="1" applyAlignment="1">
      <alignment horizontal="center"/>
    </xf>
    <xf numFmtId="0" fontId="3" fillId="6" borderId="10" xfId="0" applyFont="1" applyFill="1" applyBorder="1" applyAlignment="1">
      <alignment horizontal="center"/>
    </xf>
    <xf numFmtId="0" fontId="3" fillId="0" borderId="18" xfId="0" applyFont="1" applyBorder="1"/>
    <xf numFmtId="0" fontId="3" fillId="0" borderId="0" xfId="0" applyFont="1" applyBorder="1" applyAlignment="1">
      <alignment horizontal="center"/>
    </xf>
    <xf numFmtId="0" fontId="3" fillId="0" borderId="0" xfId="0" applyFont="1" applyFill="1" applyBorder="1" applyAlignment="1">
      <alignment horizontal="center"/>
    </xf>
    <xf numFmtId="0" fontId="3" fillId="0" borderId="0" xfId="0" applyFont="1" applyBorder="1"/>
    <xf numFmtId="0" fontId="3" fillId="0" borderId="17" xfId="0" applyFont="1" applyFill="1" applyBorder="1" applyAlignment="1">
      <alignment horizontal="center"/>
    </xf>
    <xf numFmtId="0" fontId="3" fillId="0" borderId="0" xfId="0" applyFont="1" applyFill="1" applyAlignment="1">
      <alignment horizontal="left" vertical="center" wrapText="1"/>
    </xf>
    <xf numFmtId="0" fontId="3" fillId="0" borderId="0" xfId="0" applyFont="1" applyAlignment="1">
      <alignment horizontal="center"/>
    </xf>
    <xf numFmtId="0" fontId="5" fillId="0" borderId="0" xfId="0" applyFont="1" applyFill="1" applyBorder="1"/>
    <xf numFmtId="0" fontId="5" fillId="0" borderId="0" xfId="0" applyFont="1" applyFill="1" applyBorder="1" applyAlignment="1">
      <alignment horizontal="left" vertical="center"/>
    </xf>
    <xf numFmtId="0" fontId="3" fillId="0" borderId="27" xfId="0" applyFont="1" applyFill="1" applyBorder="1" applyAlignment="1">
      <alignment horizontal="center"/>
    </xf>
    <xf numFmtId="0" fontId="4" fillId="4" borderId="4" xfId="0" applyFont="1" applyFill="1" applyBorder="1" applyAlignment="1">
      <alignment vertical="center"/>
    </xf>
    <xf numFmtId="0" fontId="4" fillId="4" borderId="5" xfId="0" applyFont="1" applyFill="1" applyBorder="1" applyAlignment="1">
      <alignment vertical="center"/>
    </xf>
    <xf numFmtId="0" fontId="5" fillId="7" borderId="4" xfId="0" applyFont="1" applyFill="1" applyBorder="1" applyAlignment="1">
      <alignment vertical="center"/>
    </xf>
    <xf numFmtId="0" fontId="4" fillId="7" borderId="5" xfId="0" applyFont="1" applyFill="1" applyBorder="1" applyAlignment="1">
      <alignment vertical="center"/>
    </xf>
    <xf numFmtId="0" fontId="3" fillId="0" borderId="0" xfId="0" applyFont="1" applyFill="1" applyBorder="1" applyAlignment="1"/>
    <xf numFmtId="0" fontId="4" fillId="4" borderId="30" xfId="0" applyFont="1" applyFill="1" applyBorder="1" applyAlignment="1">
      <alignment horizontal="center"/>
    </xf>
    <xf numFmtId="0" fontId="4" fillId="4" borderId="10" xfId="0" applyFont="1" applyFill="1" applyBorder="1" applyAlignment="1">
      <alignment horizontal="center"/>
    </xf>
    <xf numFmtId="0" fontId="3" fillId="0" borderId="15" xfId="0" applyFont="1" applyFill="1" applyBorder="1" applyAlignment="1">
      <alignment horizontal="center"/>
    </xf>
    <xf numFmtId="0" fontId="3" fillId="0" borderId="28" xfId="0" applyFont="1" applyFill="1" applyBorder="1" applyAlignment="1">
      <alignment horizontal="center"/>
    </xf>
    <xf numFmtId="0" fontId="3" fillId="0" borderId="16" xfId="0" applyFont="1" applyFill="1" applyBorder="1" applyAlignment="1">
      <alignment horizontal="center"/>
    </xf>
    <xf numFmtId="0" fontId="4" fillId="7" borderId="4" xfId="0" applyFont="1" applyFill="1" applyBorder="1" applyAlignment="1">
      <alignment vertical="center"/>
    </xf>
    <xf numFmtId="0" fontId="4" fillId="0" borderId="0" xfId="0" applyFont="1"/>
    <xf numFmtId="0" fontId="4" fillId="0" borderId="0" xfId="0" applyFont="1" applyBorder="1"/>
    <xf numFmtId="0" fontId="3" fillId="4" borderId="5" xfId="0" applyFont="1" applyFill="1" applyBorder="1"/>
    <xf numFmtId="0" fontId="3" fillId="4" borderId="6" xfId="0" applyFont="1" applyFill="1" applyBorder="1"/>
    <xf numFmtId="0" fontId="3" fillId="0" borderId="37" xfId="0" applyFont="1" applyBorder="1"/>
    <xf numFmtId="0" fontId="3" fillId="0" borderId="20" xfId="0" applyFont="1" applyBorder="1"/>
    <xf numFmtId="0" fontId="3" fillId="0" borderId="20" xfId="0" applyFont="1" applyBorder="1" applyAlignment="1">
      <alignment horizontal="center"/>
    </xf>
    <xf numFmtId="0" fontId="3" fillId="0" borderId="43" xfId="0" applyFont="1" applyBorder="1"/>
    <xf numFmtId="0" fontId="3" fillId="0" borderId="43" xfId="0" applyFont="1" applyBorder="1" applyAlignment="1">
      <alignment horizontal="center"/>
    </xf>
    <xf numFmtId="0" fontId="3" fillId="0" borderId="36" xfId="0" applyFont="1" applyBorder="1"/>
    <xf numFmtId="0" fontId="3" fillId="0" borderId="39" xfId="0" applyFont="1" applyBorder="1"/>
    <xf numFmtId="0" fontId="3" fillId="0" borderId="9" xfId="0" applyFont="1" applyBorder="1"/>
    <xf numFmtId="0" fontId="3" fillId="0" borderId="44" xfId="0" applyFont="1" applyBorder="1"/>
    <xf numFmtId="0" fontId="3" fillId="0" borderId="19" xfId="0" applyFont="1" applyBorder="1" applyAlignment="1">
      <alignment horizontal="left" indent="2"/>
    </xf>
    <xf numFmtId="0" fontId="6" fillId="0" borderId="36" xfId="0" applyFont="1" applyBorder="1" applyAlignment="1">
      <alignment horizontal="left"/>
    </xf>
    <xf numFmtId="0" fontId="6" fillId="0" borderId="39" xfId="0" applyFont="1" applyBorder="1" applyAlignment="1">
      <alignment horizontal="left"/>
    </xf>
    <xf numFmtId="0" fontId="3" fillId="0" borderId="42" xfId="0" applyFont="1" applyBorder="1" applyAlignment="1">
      <alignment horizontal="left" indent="2"/>
    </xf>
    <xf numFmtId="0" fontId="3" fillId="6" borderId="27" xfId="0" applyFont="1" applyFill="1" applyBorder="1" applyAlignment="1">
      <alignment horizontal="center"/>
    </xf>
    <xf numFmtId="9" fontId="3" fillId="6" borderId="17" xfId="0" applyNumberFormat="1" applyFont="1" applyFill="1" applyBorder="1" applyAlignment="1">
      <alignment horizontal="center"/>
    </xf>
    <xf numFmtId="0" fontId="3" fillId="6" borderId="25" xfId="0" applyFont="1" applyFill="1" applyBorder="1" applyAlignment="1">
      <alignment horizontal="left"/>
    </xf>
    <xf numFmtId="0" fontId="3" fillId="6" borderId="25" xfId="0" applyFont="1" applyFill="1" applyBorder="1" applyAlignment="1">
      <alignment horizontal="center"/>
    </xf>
    <xf numFmtId="0" fontId="4" fillId="0" borderId="0" xfId="0" applyFont="1" applyFill="1" applyBorder="1" applyAlignment="1">
      <alignment vertical="center"/>
    </xf>
    <xf numFmtId="0" fontId="3" fillId="2" borderId="0" xfId="0" applyFont="1" applyFill="1" applyBorder="1"/>
    <xf numFmtId="0" fontId="3" fillId="2" borderId="0" xfId="0" applyFont="1" applyFill="1" applyBorder="1" applyAlignment="1">
      <alignment horizontal="center"/>
    </xf>
    <xf numFmtId="0" fontId="3" fillId="2" borderId="0" xfId="0" applyFont="1" applyFill="1" applyAlignment="1">
      <alignment horizontal="center"/>
    </xf>
    <xf numFmtId="0" fontId="3" fillId="2" borderId="0" xfId="0" applyFont="1" applyFill="1"/>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2" borderId="0" xfId="0" applyFont="1" applyFill="1" applyBorder="1" applyAlignment="1">
      <alignment horizontal="left"/>
    </xf>
    <xf numFmtId="0" fontId="3" fillId="5" borderId="17" xfId="0" applyFont="1" applyFill="1" applyBorder="1" applyAlignment="1">
      <alignment horizontal="center"/>
    </xf>
    <xf numFmtId="0" fontId="3" fillId="5" borderId="10" xfId="0" applyFont="1" applyFill="1" applyBorder="1" applyAlignment="1">
      <alignment horizontal="center"/>
    </xf>
    <xf numFmtId="0" fontId="3" fillId="5" borderId="16" xfId="0" applyFont="1" applyFill="1" applyBorder="1" applyAlignment="1">
      <alignment horizontal="center"/>
    </xf>
    <xf numFmtId="0" fontId="4" fillId="2" borderId="22" xfId="0" applyFont="1" applyFill="1" applyBorder="1" applyAlignment="1">
      <alignment horizontal="center" vertical="center"/>
    </xf>
    <xf numFmtId="0" fontId="3" fillId="5" borderId="26" xfId="0" applyFont="1" applyFill="1" applyBorder="1" applyAlignment="1">
      <alignment horizontal="center"/>
    </xf>
    <xf numFmtId="0" fontId="3" fillId="0" borderId="31" xfId="0" applyFont="1" applyFill="1" applyBorder="1" applyAlignment="1">
      <alignment horizontal="left" indent="2"/>
    </xf>
    <xf numFmtId="0" fontId="7" fillId="7" borderId="4" xfId="0" applyFont="1" applyFill="1" applyBorder="1" applyAlignment="1">
      <alignment vertical="center"/>
    </xf>
    <xf numFmtId="2" fontId="3" fillId="5" borderId="17" xfId="0" applyNumberFormat="1" applyFont="1" applyFill="1" applyBorder="1" applyAlignment="1">
      <alignment horizontal="center"/>
    </xf>
    <xf numFmtId="0" fontId="3" fillId="5" borderId="17" xfId="0" applyNumberFormat="1" applyFont="1" applyFill="1" applyBorder="1" applyAlignment="1">
      <alignment horizontal="center"/>
    </xf>
    <xf numFmtId="165" fontId="3" fillId="5" borderId="10" xfId="0" applyNumberFormat="1" applyFont="1" applyFill="1" applyBorder="1" applyAlignment="1">
      <alignment horizontal="center"/>
    </xf>
    <xf numFmtId="164" fontId="3" fillId="5" borderId="17" xfId="1" applyNumberFormat="1" applyFont="1" applyFill="1" applyBorder="1" applyAlignment="1">
      <alignment horizontal="center"/>
    </xf>
    <xf numFmtId="164" fontId="3" fillId="6" borderId="17" xfId="1" applyNumberFormat="1" applyFont="1" applyFill="1" applyBorder="1" applyAlignment="1">
      <alignment horizontal="center"/>
    </xf>
    <xf numFmtId="2" fontId="3" fillId="5" borderId="26" xfId="0" applyNumberFormat="1" applyFont="1" applyFill="1" applyBorder="1" applyAlignment="1">
      <alignment horizontal="center"/>
    </xf>
    <xf numFmtId="164" fontId="4" fillId="7" borderId="5" xfId="1" applyNumberFormat="1" applyFont="1" applyFill="1" applyBorder="1" applyAlignment="1">
      <alignment vertical="center"/>
    </xf>
    <xf numFmtId="164" fontId="5" fillId="7" borderId="5" xfId="1" applyNumberFormat="1" applyFont="1" applyFill="1" applyBorder="1" applyAlignment="1">
      <alignment horizontal="center" vertical="center"/>
    </xf>
    <xf numFmtId="164" fontId="3" fillId="0" borderId="17" xfId="1" applyNumberFormat="1" applyFont="1" applyFill="1" applyBorder="1" applyAlignment="1">
      <alignment horizontal="center"/>
    </xf>
    <xf numFmtId="164" fontId="3" fillId="6" borderId="10" xfId="1" applyNumberFormat="1" applyFont="1" applyFill="1" applyBorder="1" applyAlignment="1">
      <alignment horizontal="center"/>
    </xf>
    <xf numFmtId="164" fontId="3" fillId="5" borderId="10" xfId="1" applyNumberFormat="1" applyFont="1" applyFill="1" applyBorder="1" applyAlignment="1">
      <alignment horizontal="center"/>
    </xf>
    <xf numFmtId="164" fontId="3" fillId="5" borderId="16" xfId="1" applyNumberFormat="1" applyFont="1" applyFill="1" applyBorder="1" applyAlignment="1">
      <alignment horizontal="center"/>
    </xf>
    <xf numFmtId="164" fontId="3" fillId="5" borderId="29" xfId="1" applyNumberFormat="1" applyFont="1" applyFill="1" applyBorder="1" applyAlignment="1">
      <alignment horizontal="center"/>
    </xf>
    <xf numFmtId="164" fontId="5" fillId="7" borderId="6" xfId="1" applyNumberFormat="1" applyFont="1" applyFill="1" applyBorder="1" applyAlignment="1">
      <alignment horizontal="center" vertical="center"/>
    </xf>
    <xf numFmtId="164" fontId="3" fillId="0" borderId="29" xfId="1" applyNumberFormat="1" applyFont="1" applyFill="1" applyBorder="1" applyAlignment="1">
      <alignment horizontal="center"/>
    </xf>
    <xf numFmtId="164" fontId="3" fillId="6" borderId="25" xfId="1" applyNumberFormat="1" applyFont="1" applyFill="1" applyBorder="1" applyAlignment="1">
      <alignment horizontal="center"/>
    </xf>
    <xf numFmtId="164" fontId="3" fillId="5" borderId="25" xfId="1" applyNumberFormat="1" applyFont="1" applyFill="1" applyBorder="1" applyAlignment="1">
      <alignment horizontal="center"/>
    </xf>
    <xf numFmtId="0" fontId="3" fillId="6" borderId="23" xfId="0" applyFont="1" applyFill="1" applyBorder="1" applyAlignment="1">
      <alignment horizontal="center"/>
    </xf>
    <xf numFmtId="0" fontId="3" fillId="0" borderId="7" xfId="0" applyFont="1" applyFill="1" applyBorder="1" applyAlignment="1">
      <alignment horizontal="left" indent="2"/>
    </xf>
    <xf numFmtId="0" fontId="3" fillId="5" borderId="30" xfId="0" applyFont="1" applyFill="1" applyBorder="1" applyAlignment="1">
      <alignment horizontal="center"/>
    </xf>
    <xf numFmtId="164" fontId="3" fillId="5" borderId="32" xfId="1" applyNumberFormat="1" applyFont="1" applyFill="1" applyBorder="1" applyAlignment="1">
      <alignment horizont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7" fillId="4" borderId="4" xfId="0" applyFont="1" applyFill="1" applyBorder="1" applyAlignment="1">
      <alignment horizontal="left" vertical="center"/>
    </xf>
    <xf numFmtId="0" fontId="3" fillId="5" borderId="15" xfId="0" applyFont="1" applyFill="1" applyBorder="1" applyAlignment="1">
      <alignment horizontal="left" indent="2"/>
    </xf>
    <xf numFmtId="0" fontId="3" fillId="5" borderId="27" xfId="0" applyFont="1" applyFill="1" applyBorder="1" applyAlignment="1">
      <alignment horizontal="center"/>
    </xf>
    <xf numFmtId="2" fontId="3" fillId="5" borderId="27" xfId="0" applyNumberFormat="1" applyFont="1" applyFill="1" applyBorder="1" applyAlignment="1">
      <alignment horizontal="center"/>
    </xf>
    <xf numFmtId="0" fontId="3" fillId="5" borderId="55" xfId="0" applyFont="1" applyFill="1" applyBorder="1" applyAlignment="1">
      <alignment horizontal="left" indent="2"/>
    </xf>
    <xf numFmtId="0" fontId="3" fillId="5" borderId="56" xfId="0" applyFont="1" applyFill="1" applyBorder="1" applyAlignment="1">
      <alignment horizontal="left" indent="2"/>
    </xf>
    <xf numFmtId="0" fontId="3" fillId="5" borderId="16" xfId="0" applyFont="1" applyFill="1" applyBorder="1" applyAlignment="1">
      <alignment horizontal="left" indent="2"/>
    </xf>
    <xf numFmtId="0" fontId="3" fillId="5" borderId="30" xfId="0" applyFont="1" applyFill="1" applyBorder="1" applyAlignment="1">
      <alignment horizontal="left" indent="2"/>
    </xf>
    <xf numFmtId="0" fontId="3" fillId="0" borderId="43" xfId="0" applyFont="1" applyFill="1" applyBorder="1" applyAlignment="1">
      <alignment horizontal="left" indent="2"/>
    </xf>
    <xf numFmtId="0" fontId="3" fillId="6" borderId="15" xfId="0" applyFont="1" applyFill="1" applyBorder="1" applyAlignment="1">
      <alignment horizontal="left" indent="2"/>
    </xf>
    <xf numFmtId="0" fontId="3" fillId="6" borderId="30" xfId="0" applyFont="1" applyFill="1" applyBorder="1" applyAlignment="1">
      <alignment horizontal="left" indent="2"/>
    </xf>
    <xf numFmtId="0" fontId="3" fillId="0" borderId="0" xfId="0" applyFont="1" applyFill="1" applyBorder="1" applyAlignment="1">
      <alignment horizontal="left" indent="2"/>
    </xf>
    <xf numFmtId="0" fontId="3" fillId="0" borderId="59" xfId="0" applyFont="1" applyFill="1" applyBorder="1" applyAlignment="1">
      <alignment horizontal="left" indent="2"/>
    </xf>
    <xf numFmtId="0" fontId="3" fillId="0" borderId="19" xfId="0" applyFont="1" applyFill="1" applyBorder="1" applyAlignment="1">
      <alignment horizontal="left" indent="2"/>
    </xf>
    <xf numFmtId="0" fontId="3" fillId="0" borderId="19" xfId="0" applyFont="1" applyFill="1" applyBorder="1" applyAlignment="1">
      <alignment horizontal="left" wrapText="1" indent="2"/>
    </xf>
    <xf numFmtId="0" fontId="3" fillId="6" borderId="16" xfId="0" applyFont="1" applyFill="1" applyBorder="1" applyAlignment="1">
      <alignment horizontal="left" indent="2"/>
    </xf>
    <xf numFmtId="0" fontId="3" fillId="6" borderId="16" xfId="0" applyFont="1" applyFill="1" applyBorder="1" applyAlignment="1">
      <alignment horizontal="center"/>
    </xf>
    <xf numFmtId="0" fontId="3" fillId="6" borderId="30" xfId="0" applyFont="1" applyFill="1" applyBorder="1" applyAlignment="1">
      <alignment horizontal="center"/>
    </xf>
    <xf numFmtId="1" fontId="3" fillId="5" borderId="27" xfId="0" applyNumberFormat="1" applyFont="1" applyFill="1" applyBorder="1" applyAlignment="1">
      <alignment horizontal="center"/>
    </xf>
    <xf numFmtId="0" fontId="4" fillId="4" borderId="56" xfId="0" applyFont="1" applyFill="1" applyBorder="1" applyAlignment="1">
      <alignment horizontal="center"/>
    </xf>
    <xf numFmtId="0" fontId="4" fillId="4" borderId="57" xfId="0" applyFont="1" applyFill="1" applyBorder="1" applyAlignment="1">
      <alignment horizontal="center"/>
    </xf>
    <xf numFmtId="0" fontId="4" fillId="4" borderId="60" xfId="0" applyFont="1" applyFill="1" applyBorder="1" applyAlignment="1">
      <alignment horizontal="center" wrapText="1"/>
    </xf>
    <xf numFmtId="0" fontId="4" fillId="4" borderId="10" xfId="0" applyFont="1" applyFill="1" applyBorder="1" applyAlignment="1">
      <alignment horizontal="center" wrapText="1"/>
    </xf>
    <xf numFmtId="0" fontId="4" fillId="4" borderId="32" xfId="0" applyFont="1" applyFill="1" applyBorder="1" applyAlignment="1">
      <alignment horizontal="center" wrapText="1"/>
    </xf>
    <xf numFmtId="0" fontId="4" fillId="4" borderId="25" xfId="0" applyFont="1" applyFill="1" applyBorder="1" applyAlignment="1">
      <alignment horizontal="center" wrapText="1"/>
    </xf>
    <xf numFmtId="0" fontId="4" fillId="4" borderId="49" xfId="0" applyFont="1" applyFill="1" applyBorder="1" applyAlignment="1">
      <alignment horizontal="center" wrapText="1"/>
    </xf>
    <xf numFmtId="0" fontId="6" fillId="0" borderId="59" xfId="0" applyFont="1" applyBorder="1" applyAlignment="1">
      <alignment horizontal="left" indent="2"/>
    </xf>
    <xf numFmtId="164" fontId="3" fillId="0" borderId="0" xfId="1" applyNumberFormat="1" applyFont="1" applyFill="1" applyBorder="1" applyAlignment="1">
      <alignment horizontal="center"/>
    </xf>
    <xf numFmtId="164" fontId="3" fillId="5" borderId="26" xfId="1" applyNumberFormat="1" applyFont="1" applyFill="1" applyBorder="1" applyAlignment="1">
      <alignment horizontal="center"/>
    </xf>
    <xf numFmtId="2" fontId="3" fillId="0" borderId="0" xfId="0" applyNumberFormat="1" applyFont="1" applyFill="1" applyBorder="1" applyAlignment="1">
      <alignment horizontal="center"/>
    </xf>
    <xf numFmtId="0" fontId="4" fillId="4" borderId="42" xfId="0" applyFont="1" applyFill="1" applyBorder="1" applyAlignment="1">
      <alignment horizontal="center" wrapText="1"/>
    </xf>
    <xf numFmtId="0" fontId="3" fillId="0" borderId="41" xfId="0" applyFont="1" applyFill="1" applyBorder="1"/>
    <xf numFmtId="0" fontId="3" fillId="6" borderId="19" xfId="0" applyFont="1" applyFill="1" applyBorder="1" applyAlignment="1">
      <alignment horizontal="left" indent="2"/>
    </xf>
    <xf numFmtId="0" fontId="3" fillId="0" borderId="19" xfId="0" applyFont="1" applyFill="1" applyBorder="1"/>
    <xf numFmtId="0" fontId="3" fillId="0" borderId="42" xfId="0" applyFont="1" applyFill="1" applyBorder="1" applyAlignment="1">
      <alignment horizontal="left" indent="2"/>
    </xf>
    <xf numFmtId="0" fontId="3" fillId="0" borderId="36" xfId="0" applyFont="1" applyFill="1" applyBorder="1" applyAlignment="1">
      <alignment horizontal="left"/>
    </xf>
    <xf numFmtId="0" fontId="3" fillId="0" borderId="39" xfId="0" applyFont="1" applyFill="1" applyBorder="1" applyAlignment="1">
      <alignment horizontal="left" wrapText="1" indent="2"/>
    </xf>
    <xf numFmtId="0" fontId="3" fillId="0" borderId="9" xfId="0" applyFont="1" applyFill="1" applyBorder="1" applyAlignment="1">
      <alignment horizontal="left" wrapText="1" indent="2"/>
    </xf>
    <xf numFmtId="0" fontId="3" fillId="0" borderId="15" xfId="0" applyFont="1" applyFill="1" applyBorder="1"/>
    <xf numFmtId="0" fontId="3" fillId="0" borderId="16" xfId="0" applyFont="1" applyFill="1" applyBorder="1"/>
    <xf numFmtId="0" fontId="3" fillId="0" borderId="21" xfId="0" applyFont="1" applyFill="1" applyBorder="1" applyAlignment="1">
      <alignment horizontal="left" indent="2"/>
    </xf>
    <xf numFmtId="164" fontId="7" fillId="7" borderId="6" xfId="1" applyNumberFormat="1"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Alignment="1">
      <alignment horizontal="center"/>
    </xf>
    <xf numFmtId="0" fontId="4" fillId="4" borderId="57" xfId="0" applyFont="1" applyFill="1" applyBorder="1" applyAlignment="1">
      <alignment horizontal="center" wrapText="1"/>
    </xf>
    <xf numFmtId="0" fontId="4" fillId="0" borderId="5" xfId="0" applyFont="1" applyFill="1" applyBorder="1" applyAlignment="1">
      <alignment vertical="center"/>
    </xf>
    <xf numFmtId="164" fontId="5" fillId="7" borderId="4" xfId="1" applyNumberFormat="1" applyFont="1" applyFill="1" applyBorder="1" applyAlignment="1">
      <alignment horizontal="center" vertical="center"/>
    </xf>
    <xf numFmtId="164" fontId="3" fillId="5" borderId="28" xfId="1" applyNumberFormat="1" applyFont="1" applyFill="1" applyBorder="1" applyAlignment="1">
      <alignment horizontal="center"/>
    </xf>
    <xf numFmtId="164" fontId="3" fillId="5" borderId="61" xfId="1" applyNumberFormat="1" applyFont="1" applyFill="1" applyBorder="1" applyAlignment="1">
      <alignment horizontal="center"/>
    </xf>
    <xf numFmtId="0" fontId="3" fillId="5" borderId="15" xfId="0" applyFont="1" applyFill="1" applyBorder="1" applyAlignment="1">
      <alignment horizontal="center"/>
    </xf>
    <xf numFmtId="164" fontId="4" fillId="0" borderId="0" xfId="1" applyNumberFormat="1" applyFont="1" applyFill="1" applyBorder="1" applyAlignment="1">
      <alignment vertical="center"/>
    </xf>
    <xf numFmtId="164" fontId="3" fillId="5" borderId="19" xfId="1" applyNumberFormat="1" applyFont="1" applyFill="1" applyBorder="1" applyAlignment="1">
      <alignment horizontal="center"/>
    </xf>
    <xf numFmtId="0" fontId="4" fillId="0" borderId="0" xfId="0" applyFont="1" applyFill="1" applyBorder="1" applyAlignment="1">
      <alignment horizontal="left"/>
    </xf>
    <xf numFmtId="0" fontId="3" fillId="0" borderId="24" xfId="0" applyFont="1" applyFill="1" applyBorder="1" applyAlignment="1">
      <alignment horizontal="left" indent="2"/>
    </xf>
    <xf numFmtId="164" fontId="4" fillId="7" borderId="6" xfId="1" applyNumberFormat="1" applyFont="1" applyFill="1" applyBorder="1" applyAlignment="1">
      <alignment vertical="center"/>
    </xf>
    <xf numFmtId="0" fontId="5" fillId="0" borderId="0" xfId="0" applyFont="1" applyFill="1" applyBorder="1" applyAlignment="1">
      <alignment vertical="center"/>
    </xf>
    <xf numFmtId="164" fontId="5" fillId="0" borderId="0" xfId="1" applyNumberFormat="1" applyFont="1" applyFill="1" applyBorder="1" applyAlignment="1">
      <alignment horizontal="center" vertical="center"/>
    </xf>
    <xf numFmtId="0" fontId="3" fillId="6" borderId="15" xfId="0" applyFont="1" applyFill="1" applyBorder="1" applyAlignment="1">
      <alignment horizontal="center"/>
    </xf>
    <xf numFmtId="164" fontId="5" fillId="7" borderId="7" xfId="1" applyNumberFormat="1" applyFont="1" applyFill="1" applyBorder="1" applyAlignment="1">
      <alignment horizontal="center" vertical="center"/>
    </xf>
    <xf numFmtId="1" fontId="3" fillId="5" borderId="17" xfId="0" applyNumberFormat="1" applyFont="1" applyFill="1" applyBorder="1" applyAlignment="1">
      <alignment horizontal="center"/>
    </xf>
    <xf numFmtId="0" fontId="4" fillId="7" borderId="35" xfId="0" applyFont="1" applyFill="1" applyBorder="1" applyAlignment="1">
      <alignment vertical="center"/>
    </xf>
    <xf numFmtId="0" fontId="4" fillId="7" borderId="7" xfId="0" applyFont="1" applyFill="1" applyBorder="1" applyAlignment="1">
      <alignment vertical="center"/>
    </xf>
    <xf numFmtId="164" fontId="4" fillId="7" borderId="7" xfId="1" applyNumberFormat="1" applyFont="1" applyFill="1" applyBorder="1" applyAlignment="1">
      <alignment vertical="center"/>
    </xf>
    <xf numFmtId="1" fontId="3" fillId="5" borderId="10" xfId="0" applyNumberFormat="1" applyFont="1" applyFill="1" applyBorder="1" applyAlignment="1">
      <alignment horizontal="center"/>
    </xf>
    <xf numFmtId="164" fontId="3" fillId="5" borderId="27" xfId="1" applyNumberFormat="1" applyFont="1" applyFill="1" applyBorder="1" applyAlignment="1">
      <alignment horizontal="center"/>
    </xf>
    <xf numFmtId="164" fontId="3" fillId="5" borderId="41" xfId="1" applyNumberFormat="1" applyFont="1" applyFill="1" applyBorder="1" applyAlignment="1">
      <alignment horizontal="center"/>
    </xf>
    <xf numFmtId="0" fontId="7" fillId="0" borderId="0" xfId="0" applyFont="1" applyFill="1" applyBorder="1" applyAlignment="1">
      <alignment horizontal="left" vertical="center"/>
    </xf>
    <xf numFmtId="0" fontId="7" fillId="0" borderId="0" xfId="0" applyFont="1" applyFill="1" applyBorder="1"/>
    <xf numFmtId="0" fontId="7" fillId="0" borderId="0" xfId="0" applyFont="1"/>
    <xf numFmtId="0" fontId="7" fillId="4" borderId="5" xfId="0" applyFont="1" applyFill="1" applyBorder="1" applyAlignment="1">
      <alignment horizontal="left" vertical="center"/>
    </xf>
    <xf numFmtId="0" fontId="7" fillId="4" borderId="0" xfId="0" applyFont="1" applyFill="1" applyBorder="1" applyAlignment="1">
      <alignment horizontal="left" vertical="center"/>
    </xf>
    <xf numFmtId="0" fontId="7" fillId="4" borderId="6" xfId="0" applyFont="1" applyFill="1" applyBorder="1" applyAlignment="1">
      <alignment horizontal="left" vertical="center"/>
    </xf>
    <xf numFmtId="164" fontId="4" fillId="0" borderId="5" xfId="1" applyNumberFormat="1" applyFont="1" applyFill="1" applyBorder="1" applyAlignment="1">
      <alignment vertical="center"/>
    </xf>
    <xf numFmtId="0" fontId="5" fillId="0" borderId="5" xfId="0" applyFont="1" applyFill="1" applyBorder="1" applyAlignment="1">
      <alignment vertical="center"/>
    </xf>
    <xf numFmtId="164" fontId="5" fillId="0" borderId="5" xfId="1"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4" fillId="0" borderId="2" xfId="0" applyFont="1" applyFill="1" applyBorder="1" applyAlignment="1">
      <alignment vertical="center"/>
    </xf>
    <xf numFmtId="164" fontId="4" fillId="0" borderId="2" xfId="1" applyNumberFormat="1" applyFont="1" applyFill="1" applyBorder="1" applyAlignment="1">
      <alignment vertical="center"/>
    </xf>
    <xf numFmtId="164" fontId="5" fillId="0" borderId="2" xfId="1" applyNumberFormat="1" applyFont="1" applyFill="1" applyBorder="1" applyAlignment="1">
      <alignment horizontal="center" vertical="center"/>
    </xf>
    <xf numFmtId="0" fontId="5" fillId="0" borderId="2" xfId="0" applyFont="1" applyFill="1" applyBorder="1" applyAlignment="1">
      <alignment vertical="center"/>
    </xf>
    <xf numFmtId="164" fontId="3" fillId="7" borderId="11" xfId="1" applyNumberFormat="1" applyFont="1" applyFill="1" applyBorder="1" applyAlignment="1">
      <alignment vertical="center"/>
    </xf>
    <xf numFmtId="0" fontId="3" fillId="0" borderId="0" xfId="0" applyFont="1" applyFill="1" applyBorder="1" applyAlignment="1">
      <alignment horizontal="left" wrapText="1" indent="2"/>
    </xf>
    <xf numFmtId="164" fontId="3" fillId="0" borderId="0" xfId="1" applyNumberFormat="1" applyFont="1" applyFill="1" applyBorder="1" applyAlignment="1">
      <alignment vertical="center"/>
    </xf>
    <xf numFmtId="0" fontId="3" fillId="7" borderId="5" xfId="0" applyFont="1" applyFill="1" applyBorder="1" applyAlignment="1">
      <alignment vertical="center"/>
    </xf>
    <xf numFmtId="164" fontId="4" fillId="2" borderId="0" xfId="1" applyNumberFormat="1" applyFont="1" applyFill="1" applyBorder="1" applyAlignment="1">
      <alignment vertical="center"/>
    </xf>
    <xf numFmtId="0" fontId="7" fillId="2" borderId="0" xfId="0" applyFont="1" applyFill="1" applyBorder="1" applyAlignment="1">
      <alignment horizontal="left" vertical="center"/>
    </xf>
    <xf numFmtId="0" fontId="3" fillId="2" borderId="0" xfId="0" applyFont="1" applyFill="1" applyBorder="1" applyAlignment="1">
      <alignment horizontal="left" indent="2"/>
    </xf>
    <xf numFmtId="164" fontId="5" fillId="2" borderId="0" xfId="1" applyNumberFormat="1" applyFont="1" applyFill="1" applyBorder="1" applyAlignment="1">
      <alignment horizontal="center" vertical="center"/>
    </xf>
    <xf numFmtId="164" fontId="3" fillId="5" borderId="42" xfId="1" applyNumberFormat="1" applyFont="1" applyFill="1" applyBorder="1" applyAlignment="1">
      <alignment horizontal="center"/>
    </xf>
    <xf numFmtId="0" fontId="3" fillId="2" borderId="34" xfId="0" applyFont="1" applyFill="1" applyBorder="1" applyAlignment="1">
      <alignment horizontal="center"/>
    </xf>
    <xf numFmtId="0" fontId="7" fillId="2" borderId="34" xfId="0" applyFont="1" applyFill="1" applyBorder="1" applyAlignment="1">
      <alignment horizontal="left" vertical="center"/>
    </xf>
    <xf numFmtId="164" fontId="5" fillId="2" borderId="34" xfId="1" applyNumberFormat="1" applyFont="1" applyFill="1" applyBorder="1" applyAlignment="1">
      <alignment horizontal="center" vertical="center"/>
    </xf>
    <xf numFmtId="164" fontId="5" fillId="7" borderId="11" xfId="1" applyNumberFormat="1" applyFont="1" applyFill="1" applyBorder="1" applyAlignment="1">
      <alignment horizontal="center" vertical="center"/>
    </xf>
    <xf numFmtId="0" fontId="4" fillId="2" borderId="0" xfId="0" applyFont="1" applyFill="1" applyBorder="1" applyAlignment="1"/>
    <xf numFmtId="164" fontId="5" fillId="0" borderId="7" xfId="1" applyNumberFormat="1" applyFont="1" applyFill="1" applyBorder="1" applyAlignment="1">
      <alignment horizontal="center" vertical="center"/>
    </xf>
    <xf numFmtId="0" fontId="4" fillId="0" borderId="7" xfId="0" applyFont="1" applyFill="1" applyBorder="1" applyAlignment="1">
      <alignment vertical="center"/>
    </xf>
    <xf numFmtId="164" fontId="4" fillId="4" borderId="6" xfId="1" applyNumberFormat="1" applyFont="1" applyFill="1" applyBorder="1" applyAlignment="1">
      <alignment horizontal="center"/>
    </xf>
    <xf numFmtId="164" fontId="3" fillId="7" borderId="5" xfId="1" applyNumberFormat="1" applyFont="1" applyFill="1" applyBorder="1" applyAlignment="1">
      <alignment vertical="center"/>
    </xf>
    <xf numFmtId="164" fontId="3" fillId="7" borderId="6" xfId="1" applyNumberFormat="1" applyFont="1" applyFill="1" applyBorder="1" applyAlignment="1">
      <alignment vertical="center"/>
    </xf>
    <xf numFmtId="0" fontId="4" fillId="4" borderId="53" xfId="0" applyFont="1" applyFill="1" applyBorder="1" applyAlignment="1">
      <alignment horizontal="center"/>
    </xf>
    <xf numFmtId="0" fontId="4" fillId="4" borderId="52" xfId="0" applyFont="1" applyFill="1" applyBorder="1" applyAlignment="1">
      <alignment horizontal="center"/>
    </xf>
    <xf numFmtId="0" fontId="0" fillId="0" borderId="0" xfId="0" applyFill="1" applyBorder="1"/>
    <xf numFmtId="0" fontId="3" fillId="0" borderId="39" xfId="0" applyFont="1" applyFill="1" applyBorder="1" applyAlignment="1">
      <alignment horizontal="left" wrapText="1"/>
    </xf>
    <xf numFmtId="164" fontId="3" fillId="5" borderId="15" xfId="1" applyNumberFormat="1" applyFont="1" applyFill="1" applyBorder="1" applyAlignment="1">
      <alignment horizontal="center"/>
    </xf>
    <xf numFmtId="164" fontId="3" fillId="5" borderId="30" xfId="1" applyNumberFormat="1" applyFont="1" applyFill="1" applyBorder="1" applyAlignment="1">
      <alignment horizontal="center"/>
    </xf>
    <xf numFmtId="0" fontId="3" fillId="9" borderId="17" xfId="0" applyFont="1" applyFill="1" applyBorder="1" applyAlignment="1">
      <alignment horizontal="center"/>
    </xf>
    <xf numFmtId="9" fontId="3" fillId="9" borderId="17" xfId="3" applyFont="1" applyFill="1" applyBorder="1" applyAlignment="1">
      <alignment horizontal="center"/>
    </xf>
    <xf numFmtId="0" fontId="3" fillId="0" borderId="18" xfId="0" applyFont="1" applyFill="1" applyBorder="1" applyAlignment="1"/>
    <xf numFmtId="164" fontId="3" fillId="6" borderId="27" xfId="1" applyNumberFormat="1" applyFont="1" applyFill="1" applyBorder="1" applyAlignment="1">
      <alignment horizontal="center"/>
    </xf>
    <xf numFmtId="164" fontId="3" fillId="6" borderId="27" xfId="1" applyNumberFormat="1" applyFont="1" applyFill="1" applyBorder="1"/>
    <xf numFmtId="164" fontId="3" fillId="6" borderId="17" xfId="1" applyNumberFormat="1" applyFont="1" applyFill="1" applyBorder="1"/>
    <xf numFmtId="164" fontId="3" fillId="6" borderId="10" xfId="1" applyNumberFormat="1" applyFont="1" applyFill="1" applyBorder="1"/>
    <xf numFmtId="165" fontId="3" fillId="0" borderId="0" xfId="0" applyNumberFormat="1" applyFont="1" applyFill="1" applyBorder="1"/>
    <xf numFmtId="0" fontId="3" fillId="8" borderId="27" xfId="0" applyFont="1" applyFill="1" applyBorder="1" applyAlignment="1">
      <alignment horizontal="center"/>
    </xf>
    <xf numFmtId="0" fontId="3" fillId="8" borderId="17" xfId="0" applyFont="1" applyFill="1" applyBorder="1" applyAlignment="1">
      <alignment horizontal="center"/>
    </xf>
    <xf numFmtId="0" fontId="3" fillId="0" borderId="26" xfId="0" applyFont="1" applyFill="1" applyBorder="1" applyAlignment="1">
      <alignment horizontal="left" wrapText="1" indent="2"/>
    </xf>
    <xf numFmtId="0" fontId="3" fillId="6" borderId="23" xfId="0" applyFont="1" applyFill="1" applyBorder="1" applyAlignment="1">
      <alignment horizontal="left"/>
    </xf>
    <xf numFmtId="164" fontId="3" fillId="6" borderId="23" xfId="1" applyNumberFormat="1" applyFont="1" applyFill="1" applyBorder="1" applyAlignment="1">
      <alignment horizontal="center"/>
    </xf>
    <xf numFmtId="164" fontId="3" fillId="5" borderId="23" xfId="1" applyNumberFormat="1" applyFont="1" applyFill="1" applyBorder="1" applyAlignment="1">
      <alignment horizontal="center"/>
    </xf>
    <xf numFmtId="0" fontId="3" fillId="5" borderId="55" xfId="0" applyFont="1" applyFill="1" applyBorder="1" applyAlignment="1">
      <alignment horizontal="center"/>
    </xf>
    <xf numFmtId="0" fontId="3" fillId="0" borderId="36" xfId="0" applyFont="1" applyFill="1" applyBorder="1"/>
    <xf numFmtId="0" fontId="3" fillId="0" borderId="38" xfId="0" applyFont="1" applyFill="1" applyBorder="1"/>
    <xf numFmtId="0" fontId="3" fillId="0" borderId="39" xfId="0" applyFont="1" applyFill="1" applyBorder="1"/>
    <xf numFmtId="0" fontId="3" fillId="0" borderId="40" xfId="0" applyFont="1" applyFill="1" applyBorder="1"/>
    <xf numFmtId="0" fontId="3" fillId="0" borderId="9" xfId="0" applyFont="1" applyFill="1" applyBorder="1"/>
    <xf numFmtId="0" fontId="3" fillId="0" borderId="44" xfId="0" applyFont="1" applyFill="1" applyBorder="1"/>
    <xf numFmtId="43" fontId="3" fillId="5" borderId="27" xfId="1" applyNumberFormat="1" applyFont="1" applyFill="1" applyBorder="1" applyAlignment="1">
      <alignment horizontal="center"/>
    </xf>
    <xf numFmtId="164" fontId="3" fillId="6" borderId="17" xfId="0" applyNumberFormat="1" applyFont="1" applyFill="1" applyBorder="1" applyAlignment="1">
      <alignment horizontal="center"/>
    </xf>
    <xf numFmtId="43" fontId="3" fillId="5" borderId="17" xfId="1" applyNumberFormat="1" applyFont="1" applyFill="1" applyBorder="1" applyAlignment="1">
      <alignment horizontal="center"/>
    </xf>
    <xf numFmtId="0" fontId="7" fillId="4" borderId="5" xfId="0" applyFont="1" applyFill="1" applyBorder="1" applyAlignment="1">
      <alignment horizontal="left" vertical="center"/>
    </xf>
    <xf numFmtId="0" fontId="10" fillId="10" borderId="0" xfId="4" applyFont="1" applyFill="1" applyBorder="1" applyAlignment="1">
      <alignment vertical="center"/>
    </xf>
    <xf numFmtId="0" fontId="11" fillId="10" borderId="0" xfId="4" applyFont="1" applyFill="1" applyBorder="1" applyAlignment="1"/>
    <xf numFmtId="0" fontId="12" fillId="10" borderId="0" xfId="4" applyFont="1" applyFill="1" applyBorder="1" applyAlignment="1">
      <alignment vertical="center"/>
    </xf>
    <xf numFmtId="0" fontId="13" fillId="10" borderId="0" xfId="4" applyFont="1" applyFill="1" applyBorder="1" applyAlignment="1">
      <alignment vertical="center"/>
    </xf>
    <xf numFmtId="0" fontId="14" fillId="10" borderId="0" xfId="4" applyFont="1" applyFill="1" applyBorder="1" applyAlignment="1">
      <alignment vertical="center"/>
    </xf>
    <xf numFmtId="0" fontId="13" fillId="10" borderId="0" xfId="4" applyFont="1" applyFill="1"/>
    <xf numFmtId="0" fontId="15" fillId="10" borderId="0" xfId="4" applyFont="1" applyFill="1"/>
    <xf numFmtId="0" fontId="16" fillId="10" borderId="0" xfId="4" applyFont="1" applyFill="1"/>
    <xf numFmtId="0" fontId="18" fillId="10" borderId="0" xfId="5" applyFont="1" applyFill="1"/>
    <xf numFmtId="0" fontId="19" fillId="10" borderId="0" xfId="4" applyFont="1" applyFill="1"/>
    <xf numFmtId="0" fontId="20" fillId="10" borderId="0" xfId="4" applyFont="1" applyFill="1"/>
    <xf numFmtId="166" fontId="16" fillId="10" borderId="0" xfId="4" applyNumberFormat="1" applyFont="1" applyFill="1" applyAlignment="1">
      <alignment horizontal="left"/>
    </xf>
    <xf numFmtId="15" fontId="16" fillId="10" borderId="0" xfId="4" applyNumberFormat="1" applyFont="1" applyFill="1" applyAlignment="1">
      <alignment horizontal="left"/>
    </xf>
    <xf numFmtId="0" fontId="16" fillId="10" borderId="0" xfId="5" applyFont="1" applyFill="1"/>
    <xf numFmtId="0" fontId="13" fillId="2" borderId="0" xfId="4" applyFont="1" applyFill="1"/>
    <xf numFmtId="0" fontId="21" fillId="10" borderId="0" xfId="4" applyFont="1" applyFill="1" applyBorder="1" applyAlignment="1">
      <alignment vertical="center"/>
    </xf>
    <xf numFmtId="0" fontId="22" fillId="10" borderId="0" xfId="4" applyFont="1" applyFill="1" applyBorder="1" applyAlignment="1"/>
    <xf numFmtId="0" fontId="23" fillId="2" borderId="0" xfId="4" applyFont="1" applyFill="1"/>
    <xf numFmtId="0" fontId="24" fillId="2" borderId="0" xfId="4" applyFont="1" applyFill="1"/>
    <xf numFmtId="0" fontId="25" fillId="2" borderId="0" xfId="4" applyFont="1" applyFill="1" applyAlignment="1">
      <alignment vertical="top" wrapText="1"/>
    </xf>
    <xf numFmtId="0" fontId="9" fillId="2" borderId="0" xfId="4" applyFill="1"/>
    <xf numFmtId="164" fontId="7" fillId="7" borderId="5" xfId="1" applyNumberFormat="1" applyFont="1" applyFill="1" applyBorder="1" applyAlignment="1">
      <alignment horizontal="center"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3" fillId="0" borderId="39" xfId="0" applyFont="1" applyBorder="1" applyAlignment="1">
      <alignment horizontal="left"/>
    </xf>
    <xf numFmtId="0" fontId="25" fillId="2" borderId="25" xfId="4" applyFont="1" applyFill="1" applyBorder="1" applyAlignment="1">
      <alignment wrapText="1"/>
    </xf>
    <xf numFmtId="0" fontId="25" fillId="2" borderId="23" xfId="4" applyFont="1" applyFill="1" applyBorder="1" applyAlignment="1">
      <alignment vertical="top"/>
    </xf>
    <xf numFmtId="0" fontId="26" fillId="2" borderId="23" xfId="4" applyFont="1" applyFill="1" applyBorder="1" applyAlignment="1">
      <alignment vertical="top"/>
    </xf>
    <xf numFmtId="0" fontId="25" fillId="2" borderId="23" xfId="4" applyFont="1" applyFill="1" applyBorder="1" applyAlignment="1">
      <alignment vertical="top" wrapText="1"/>
    </xf>
    <xf numFmtId="0" fontId="24" fillId="2" borderId="23" xfId="4" applyFont="1" applyFill="1" applyBorder="1"/>
    <xf numFmtId="0" fontId="25" fillId="2" borderId="23" xfId="4" applyFont="1" applyFill="1" applyBorder="1" applyAlignment="1">
      <alignment horizontal="left" vertical="top" wrapText="1" indent="2"/>
    </xf>
    <xf numFmtId="0" fontId="25" fillId="2" borderId="23" xfId="4" applyFont="1" applyFill="1" applyBorder="1" applyAlignment="1">
      <alignment wrapText="1"/>
    </xf>
    <xf numFmtId="0" fontId="24" fillId="2" borderId="26" xfId="4" applyFont="1" applyFill="1" applyBorder="1"/>
    <xf numFmtId="0" fontId="28" fillId="10" borderId="0" xfId="4" applyFont="1" applyFill="1" applyBorder="1" applyAlignment="1">
      <alignment vertical="center"/>
    </xf>
    <xf numFmtId="0" fontId="30" fillId="4" borderId="50" xfId="0" applyFont="1" applyFill="1" applyBorder="1" applyAlignment="1">
      <alignment horizontal="left" vertical="center"/>
    </xf>
    <xf numFmtId="0" fontId="29" fillId="0" borderId="53" xfId="0" applyFont="1" applyBorder="1" applyAlignment="1">
      <alignment horizontal="left"/>
    </xf>
    <xf numFmtId="0" fontId="29" fillId="0" borderId="51" xfId="0" applyFont="1" applyBorder="1" applyAlignment="1">
      <alignment horizontal="left"/>
    </xf>
    <xf numFmtId="0" fontId="29" fillId="0" borderId="12" xfId="0" applyFont="1" applyBorder="1" applyAlignment="1">
      <alignment horizontal="left"/>
    </xf>
    <xf numFmtId="0" fontId="29" fillId="0" borderId="54" xfId="0" applyFont="1" applyFill="1" applyBorder="1" applyAlignment="1">
      <alignment horizontal="left"/>
    </xf>
    <xf numFmtId="0" fontId="29" fillId="0" borderId="51" xfId="0" applyFont="1" applyFill="1" applyBorder="1" applyAlignment="1">
      <alignment horizontal="left"/>
    </xf>
    <xf numFmtId="0" fontId="29" fillId="0" borderId="58" xfId="0" applyFont="1" applyFill="1" applyBorder="1" applyAlignment="1">
      <alignment horizontal="left"/>
    </xf>
    <xf numFmtId="0" fontId="29" fillId="7" borderId="50" xfId="0" applyFont="1" applyFill="1" applyBorder="1" applyAlignment="1">
      <alignment horizontal="left"/>
    </xf>
    <xf numFmtId="0" fontId="29" fillId="0" borderId="0" xfId="0" applyFont="1" applyFill="1" applyBorder="1" applyAlignment="1">
      <alignment horizontal="left"/>
    </xf>
    <xf numFmtId="0" fontId="29" fillId="7" borderId="12" xfId="0" applyFont="1" applyFill="1" applyBorder="1" applyAlignment="1">
      <alignment horizontal="left"/>
    </xf>
    <xf numFmtId="0" fontId="29" fillId="4" borderId="50" xfId="0" applyFont="1" applyFill="1" applyBorder="1" applyAlignment="1">
      <alignment horizontal="left" vertical="center" wrapText="1"/>
    </xf>
    <xf numFmtId="0" fontId="29" fillId="4" borderId="50" xfId="0" applyFont="1" applyFill="1" applyBorder="1" applyAlignment="1">
      <alignment horizontal="left" vertical="center"/>
    </xf>
    <xf numFmtId="0" fontId="29" fillId="0" borderId="51" xfId="0" applyFont="1" applyFill="1" applyBorder="1" applyAlignment="1">
      <alignment horizontal="left" indent="2"/>
    </xf>
    <xf numFmtId="0" fontId="29" fillId="0" borderId="58" xfId="0" applyFont="1" applyFill="1" applyBorder="1" applyAlignment="1">
      <alignment horizontal="left" indent="2"/>
    </xf>
    <xf numFmtId="164" fontId="3" fillId="6" borderId="26" xfId="1" applyNumberFormat="1" applyFont="1" applyFill="1" applyBorder="1" applyAlignment="1">
      <alignment horizontal="center"/>
    </xf>
    <xf numFmtId="0" fontId="3" fillId="0" borderId="37" xfId="0" applyFont="1" applyBorder="1" applyAlignment="1">
      <alignment horizontal="center"/>
    </xf>
    <xf numFmtId="0" fontId="3" fillId="0" borderId="38" xfId="0" applyFont="1" applyBorder="1"/>
    <xf numFmtId="0" fontId="3" fillId="0" borderId="40" xfId="0" applyFont="1" applyBorder="1"/>
    <xf numFmtId="0" fontId="5" fillId="4" borderId="4" xfId="0" applyFont="1" applyFill="1" applyBorder="1" applyAlignment="1">
      <alignment horizontal="left"/>
    </xf>
    <xf numFmtId="0" fontId="5" fillId="4" borderId="33" xfId="0" applyFont="1" applyFill="1" applyBorder="1" applyAlignment="1">
      <alignment horizontal="left" vertical="center"/>
    </xf>
    <xf numFmtId="0" fontId="5" fillId="4" borderId="1" xfId="0" applyFont="1" applyFill="1" applyBorder="1" applyAlignment="1">
      <alignment horizontal="left"/>
    </xf>
    <xf numFmtId="0" fontId="5" fillId="4" borderId="8" xfId="0" applyFont="1" applyFill="1" applyBorder="1" applyAlignment="1">
      <alignment horizontal="center"/>
    </xf>
    <xf numFmtId="0" fontId="5" fillId="4" borderId="8" xfId="0" applyFont="1" applyFill="1" applyBorder="1" applyAlignment="1">
      <alignment horizontal="center" wrapText="1"/>
    </xf>
    <xf numFmtId="0" fontId="5" fillId="4" borderId="33" xfId="0" applyFont="1" applyFill="1" applyBorder="1" applyAlignment="1">
      <alignment horizontal="center"/>
    </xf>
    <xf numFmtId="0" fontId="5" fillId="4" borderId="64" xfId="0" applyFont="1" applyFill="1" applyBorder="1" applyAlignment="1">
      <alignment horizontal="center"/>
    </xf>
    <xf numFmtId="0" fontId="3" fillId="0" borderId="65" xfId="0" applyFont="1" applyBorder="1"/>
    <xf numFmtId="0" fontId="3" fillId="0" borderId="66" xfId="0" applyFont="1" applyBorder="1" applyAlignment="1">
      <alignment horizontal="center"/>
    </xf>
    <xf numFmtId="0" fontId="3" fillId="0" borderId="66" xfId="0" applyFont="1" applyBorder="1"/>
    <xf numFmtId="0" fontId="3" fillId="0" borderId="67" xfId="0" applyFont="1" applyBorder="1"/>
    <xf numFmtId="0" fontId="3" fillId="5" borderId="25" xfId="0" applyFont="1" applyFill="1" applyBorder="1" applyAlignment="1">
      <alignment horizontal="center"/>
    </xf>
    <xf numFmtId="0" fontId="3" fillId="0" borderId="35" xfId="0" applyFont="1" applyBorder="1" applyAlignment="1">
      <alignment horizontal="left"/>
    </xf>
    <xf numFmtId="0" fontId="3" fillId="0" borderId="46" xfId="0" applyFont="1" applyBorder="1" applyAlignment="1">
      <alignment horizontal="left"/>
    </xf>
    <xf numFmtId="0" fontId="3" fillId="0" borderId="59" xfId="0" applyFont="1" applyBorder="1" applyAlignment="1">
      <alignment horizontal="left" indent="2"/>
    </xf>
    <xf numFmtId="164" fontId="3" fillId="6" borderId="26" xfId="1" applyNumberFormat="1" applyFont="1" applyFill="1" applyBorder="1"/>
    <xf numFmtId="0" fontId="5" fillId="4" borderId="33" xfId="0" applyFont="1" applyFill="1" applyBorder="1" applyAlignment="1">
      <alignment horizontal="center" wrapText="1"/>
    </xf>
    <xf numFmtId="164" fontId="5" fillId="7" borderId="35" xfId="1" applyNumberFormat="1" applyFont="1" applyFill="1" applyBorder="1" applyAlignment="1">
      <alignment horizontal="center" vertical="center"/>
    </xf>
    <xf numFmtId="0" fontId="3" fillId="6" borderId="69" xfId="0" applyFont="1" applyFill="1" applyBorder="1" applyAlignment="1">
      <alignment horizontal="left" indent="2"/>
    </xf>
    <xf numFmtId="164" fontId="3" fillId="5" borderId="70" xfId="1" applyNumberFormat="1" applyFont="1" applyFill="1" applyBorder="1" applyAlignment="1">
      <alignment horizontal="center"/>
    </xf>
    <xf numFmtId="164" fontId="3" fillId="5" borderId="21" xfId="1" applyNumberFormat="1" applyFont="1" applyFill="1" applyBorder="1" applyAlignment="1">
      <alignment horizontal="center"/>
    </xf>
    <xf numFmtId="0" fontId="4" fillId="4" borderId="4" xfId="0" applyFont="1" applyFill="1" applyBorder="1" applyAlignment="1">
      <alignment horizontal="center"/>
    </xf>
    <xf numFmtId="0" fontId="4" fillId="4" borderId="35" xfId="0" applyFont="1" applyFill="1" applyBorder="1" applyAlignment="1">
      <alignment horizontal="center" wrapText="1"/>
    </xf>
    <xf numFmtId="0" fontId="4" fillId="4" borderId="62" xfId="0" applyFont="1" applyFill="1" applyBorder="1" applyAlignment="1">
      <alignment horizontal="center" wrapText="1"/>
    </xf>
    <xf numFmtId="0" fontId="4" fillId="4" borderId="63" xfId="0" applyFont="1" applyFill="1" applyBorder="1" applyAlignment="1">
      <alignment horizontal="center" wrapText="1"/>
    </xf>
    <xf numFmtId="0" fontId="4" fillId="4" borderId="33" xfId="0" applyFont="1" applyFill="1" applyBorder="1" applyAlignment="1">
      <alignment horizontal="center" wrapText="1"/>
    </xf>
    <xf numFmtId="43" fontId="3" fillId="5" borderId="28" xfId="1" applyFont="1" applyFill="1" applyBorder="1" applyAlignment="1">
      <alignment horizontal="center"/>
    </xf>
    <xf numFmtId="43" fontId="3" fillId="5" borderId="29" xfId="1" applyFont="1" applyFill="1" applyBorder="1" applyAlignment="1">
      <alignment horizontal="center"/>
    </xf>
    <xf numFmtId="43" fontId="3" fillId="5" borderId="32" xfId="1" applyFont="1" applyFill="1" applyBorder="1" applyAlignment="1">
      <alignment horizontal="center"/>
    </xf>
    <xf numFmtId="164" fontId="4" fillId="7" borderId="4" xfId="1" applyNumberFormat="1" applyFont="1" applyFill="1" applyBorder="1" applyAlignment="1">
      <alignment vertical="center"/>
    </xf>
    <xf numFmtId="0" fontId="4" fillId="4" borderId="4" xfId="0" applyFont="1" applyFill="1" applyBorder="1" applyAlignment="1">
      <alignment horizontal="center" wrapText="1"/>
    </xf>
    <xf numFmtId="0" fontId="4" fillId="4" borderId="50" xfId="0" applyFont="1" applyFill="1" applyBorder="1" applyAlignment="1">
      <alignment horizontal="center" wrapText="1"/>
    </xf>
    <xf numFmtId="164" fontId="3" fillId="5" borderId="31" xfId="1" applyNumberFormat="1" applyFont="1" applyFill="1" applyBorder="1" applyAlignment="1">
      <alignment horizontal="center"/>
    </xf>
    <xf numFmtId="43" fontId="3" fillId="11" borderId="17" xfId="1" applyFont="1" applyFill="1" applyBorder="1" applyAlignment="1">
      <alignment horizontal="center" vertical="center"/>
    </xf>
    <xf numFmtId="164" fontId="3" fillId="5" borderId="17" xfId="1" applyNumberFormat="1" applyFont="1" applyFill="1" applyBorder="1" applyAlignment="1"/>
    <xf numFmtId="0" fontId="0" fillId="0" borderId="0" xfId="0" applyFill="1"/>
    <xf numFmtId="43" fontId="3" fillId="5" borderId="28" xfId="1" applyNumberFormat="1" applyFont="1" applyFill="1" applyBorder="1" applyAlignment="1">
      <alignment horizontal="center"/>
    </xf>
    <xf numFmtId="43" fontId="3" fillId="5" borderId="29" xfId="1" applyNumberFormat="1" applyFont="1" applyFill="1" applyBorder="1" applyAlignment="1">
      <alignment horizontal="center"/>
    </xf>
    <xf numFmtId="43" fontId="3" fillId="5" borderId="32" xfId="1" applyNumberFormat="1" applyFont="1" applyFill="1" applyBorder="1" applyAlignment="1">
      <alignment horizontal="center"/>
    </xf>
    <xf numFmtId="43" fontId="4" fillId="7" borderId="6" xfId="1" applyNumberFormat="1" applyFont="1" applyFill="1" applyBorder="1" applyAlignment="1">
      <alignment vertical="center"/>
    </xf>
    <xf numFmtId="43" fontId="4" fillId="7" borderId="5" xfId="1" applyNumberFormat="1" applyFont="1" applyFill="1" applyBorder="1" applyAlignment="1">
      <alignment vertical="center"/>
    </xf>
    <xf numFmtId="0" fontId="3" fillId="0" borderId="39" xfId="0" applyFont="1" applyBorder="1" applyAlignment="1">
      <alignment horizontal="left"/>
    </xf>
    <xf numFmtId="0" fontId="3" fillId="0" borderId="9" xfId="0" applyFont="1" applyBorder="1" applyAlignment="1">
      <alignment horizontal="left"/>
    </xf>
    <xf numFmtId="0" fontId="31" fillId="0" borderId="19" xfId="0" applyFont="1" applyFill="1" applyBorder="1" applyAlignment="1">
      <alignment horizontal="left"/>
    </xf>
    <xf numFmtId="0" fontId="31" fillId="0" borderId="20" xfId="0" applyFont="1" applyFill="1" applyBorder="1" applyAlignment="1">
      <alignment horizontal="left"/>
    </xf>
    <xf numFmtId="0" fontId="31" fillId="0" borderId="40" xfId="0" applyFont="1" applyFill="1" applyBorder="1" applyAlignment="1">
      <alignment horizontal="left"/>
    </xf>
    <xf numFmtId="0" fontId="3" fillId="0" borderId="41" xfId="0" applyFont="1" applyFill="1" applyBorder="1" applyAlignment="1">
      <alignment horizontal="left" indent="2"/>
    </xf>
    <xf numFmtId="0" fontId="32" fillId="0" borderId="0" xfId="0" applyFont="1" applyAlignment="1">
      <alignment wrapText="1"/>
    </xf>
    <xf numFmtId="0" fontId="32" fillId="0" borderId="0" xfId="0" applyFont="1" applyAlignment="1">
      <alignment horizontal="left" wrapText="1"/>
    </xf>
    <xf numFmtId="0" fontId="32" fillId="0" borderId="2" xfId="0" applyFont="1" applyBorder="1" applyAlignment="1">
      <alignment horizontal="left"/>
    </xf>
    <xf numFmtId="0" fontId="29" fillId="0" borderId="19" xfId="0" applyFont="1" applyBorder="1" applyAlignment="1">
      <alignment horizontal="left"/>
    </xf>
    <xf numFmtId="0" fontId="29" fillId="0" borderId="20" xfId="0" applyFont="1" applyBorder="1" applyAlignment="1">
      <alignment horizontal="left"/>
    </xf>
    <xf numFmtId="0" fontId="29" fillId="0" borderId="40" xfId="0" applyFont="1" applyBorder="1" applyAlignment="1">
      <alignment horizontal="left"/>
    </xf>
    <xf numFmtId="0" fontId="3" fillId="6" borderId="19" xfId="0" applyFont="1" applyFill="1" applyBorder="1" applyAlignment="1">
      <alignment horizontal="center"/>
    </xf>
    <xf numFmtId="0" fontId="3" fillId="6" borderId="21" xfId="0" applyFont="1" applyFill="1" applyBorder="1" applyAlignment="1">
      <alignment horizontal="center"/>
    </xf>
    <xf numFmtId="0" fontId="5" fillId="4" borderId="68" xfId="0" applyFont="1" applyFill="1" applyBorder="1" applyAlignment="1">
      <alignment horizontal="left"/>
    </xf>
    <xf numFmtId="0" fontId="5" fillId="4" borderId="5" xfId="0" applyFont="1" applyFill="1" applyBorder="1" applyAlignment="1">
      <alignment horizontal="left"/>
    </xf>
    <xf numFmtId="0" fontId="5" fillId="4" borderId="6" xfId="0" applyFont="1" applyFill="1" applyBorder="1" applyAlignment="1">
      <alignment horizontal="left"/>
    </xf>
    <xf numFmtId="0" fontId="29" fillId="0" borderId="41" xfId="0" applyFont="1" applyBorder="1" applyAlignment="1">
      <alignment horizontal="left"/>
    </xf>
    <xf numFmtId="0" fontId="29" fillId="0" borderId="37" xfId="0" applyFont="1" applyBorder="1" applyAlignment="1">
      <alignment horizontal="left"/>
    </xf>
    <xf numFmtId="0" fontId="29" fillId="0" borderId="38" xfId="0" applyFont="1" applyBorder="1" applyAlignment="1">
      <alignment horizontal="left"/>
    </xf>
    <xf numFmtId="0" fontId="29" fillId="0" borderId="42" xfId="0" applyFont="1" applyBorder="1" applyAlignment="1">
      <alignment horizontal="left"/>
    </xf>
    <xf numFmtId="0" fontId="29" fillId="0" borderId="43" xfId="0" applyFont="1" applyBorder="1" applyAlignment="1">
      <alignment horizontal="left"/>
    </xf>
    <xf numFmtId="0" fontId="29" fillId="0" borderId="44" xfId="0" applyFont="1" applyBorder="1" applyAlignment="1">
      <alignment horizontal="left"/>
    </xf>
    <xf numFmtId="0" fontId="3" fillId="5" borderId="19" xfId="0" applyFont="1" applyFill="1" applyBorder="1" applyAlignment="1">
      <alignment horizontal="center"/>
    </xf>
    <xf numFmtId="0" fontId="3" fillId="5" borderId="20" xfId="0" applyFont="1" applyFill="1" applyBorder="1" applyAlignment="1">
      <alignment horizontal="center"/>
    </xf>
    <xf numFmtId="0" fontId="3" fillId="5" borderId="21" xfId="0" applyFont="1" applyFill="1" applyBorder="1" applyAlignment="1">
      <alignment horizontal="center"/>
    </xf>
    <xf numFmtId="0" fontId="8" fillId="9" borderId="19" xfId="0" applyFont="1" applyFill="1" applyBorder="1" applyAlignment="1">
      <alignment horizontal="center"/>
    </xf>
    <xf numFmtId="0" fontId="8" fillId="9" borderId="20" xfId="0" applyFont="1" applyFill="1" applyBorder="1" applyAlignment="1">
      <alignment horizontal="center"/>
    </xf>
    <xf numFmtId="0" fontId="8" fillId="9" borderId="21" xfId="0" applyFont="1" applyFill="1" applyBorder="1" applyAlignment="1">
      <alignment horizont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29" fillId="6" borderId="41" xfId="0" applyFont="1" applyFill="1" applyBorder="1" applyAlignment="1">
      <alignment horizontal="left"/>
    </xf>
    <xf numFmtId="0" fontId="29" fillId="6" borderId="37" xfId="0" applyFont="1" applyFill="1" applyBorder="1" applyAlignment="1">
      <alignment horizontal="left"/>
    </xf>
    <xf numFmtId="0" fontId="29" fillId="6" borderId="38" xfId="0" applyFont="1" applyFill="1" applyBorder="1" applyAlignment="1">
      <alignment horizontal="left"/>
    </xf>
    <xf numFmtId="0" fontId="31" fillId="0" borderId="19" xfId="0" applyFont="1" applyFill="1" applyBorder="1" applyAlignment="1">
      <alignment horizontal="left"/>
    </xf>
    <xf numFmtId="0" fontId="31" fillId="0" borderId="20" xfId="0" applyFont="1" applyFill="1" applyBorder="1" applyAlignment="1">
      <alignment horizontal="left"/>
    </xf>
    <xf numFmtId="0" fontId="31" fillId="0" borderId="40" xfId="0" applyFont="1" applyFill="1" applyBorder="1" applyAlignment="1">
      <alignment horizontal="left"/>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29" fillId="0" borderId="42" xfId="0" applyFont="1" applyBorder="1" applyAlignment="1">
      <alignment horizontal="left" wrapText="1"/>
    </xf>
    <xf numFmtId="0" fontId="29" fillId="0" borderId="43" xfId="0" applyFont="1" applyBorder="1" applyAlignment="1">
      <alignment horizontal="left" wrapText="1"/>
    </xf>
    <xf numFmtId="0" fontId="29" fillId="0" borderId="44" xfId="0" applyFont="1" applyBorder="1" applyAlignment="1">
      <alignment horizontal="left" wrapText="1"/>
    </xf>
    <xf numFmtId="0" fontId="5" fillId="4" borderId="33" xfId="0" applyFont="1" applyFill="1" applyBorder="1" applyAlignment="1">
      <alignment horizontal="left"/>
    </xf>
    <xf numFmtId="0" fontId="5" fillId="4" borderId="63" xfId="0" applyFont="1" applyFill="1" applyBorder="1" applyAlignment="1">
      <alignment horizontal="left"/>
    </xf>
    <xf numFmtId="0" fontId="29" fillId="0" borderId="59" xfId="0" applyFont="1" applyBorder="1" applyAlignment="1">
      <alignment horizontal="left"/>
    </xf>
    <xf numFmtId="0" fontId="29" fillId="0" borderId="24" xfId="0" applyFont="1" applyBorder="1" applyAlignment="1">
      <alignment horizontal="left"/>
    </xf>
    <xf numFmtId="0" fontId="29" fillId="0" borderId="47"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9" xfId="0" applyFont="1" applyBorder="1" applyAlignment="1">
      <alignment horizontal="left"/>
    </xf>
    <xf numFmtId="0" fontId="3" fillId="0" borderId="44" xfId="0" applyFont="1" applyBorder="1" applyAlignment="1">
      <alignment horizontal="left"/>
    </xf>
    <xf numFmtId="0" fontId="3" fillId="0" borderId="36" xfId="0" applyFont="1" applyFill="1" applyBorder="1" applyAlignment="1">
      <alignment horizontal="left"/>
    </xf>
    <xf numFmtId="0" fontId="3" fillId="0" borderId="38" xfId="0" applyFont="1" applyFill="1" applyBorder="1" applyAlignment="1">
      <alignment horizontal="left"/>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3" fillId="0" borderId="36" xfId="0" applyFont="1" applyFill="1" applyBorder="1" applyAlignment="1">
      <alignment horizontal="center"/>
    </xf>
    <xf numFmtId="0" fontId="3" fillId="0" borderId="38" xfId="0" applyFont="1" applyFill="1" applyBorder="1" applyAlignment="1">
      <alignment horizont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3" fillId="0" borderId="9" xfId="0" applyFont="1" applyFill="1" applyBorder="1" applyAlignment="1">
      <alignment horizontal="left"/>
    </xf>
    <xf numFmtId="0" fontId="3" fillId="0" borderId="44" xfId="0" applyFont="1" applyFill="1" applyBorder="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6" xfId="0" applyFont="1" applyFill="1" applyBorder="1" applyAlignment="1">
      <alignment horizontal="center"/>
    </xf>
    <xf numFmtId="0" fontId="4" fillId="4" borderId="24" xfId="0" applyFont="1" applyFill="1" applyBorder="1" applyAlignment="1">
      <alignment horizontal="center"/>
    </xf>
    <xf numFmtId="0" fontId="4" fillId="4" borderId="47" xfId="0" applyFont="1" applyFill="1" applyBorder="1" applyAlignment="1">
      <alignment horizontal="center"/>
    </xf>
    <xf numFmtId="0" fontId="4" fillId="4" borderId="36" xfId="0" applyFont="1" applyFill="1" applyBorder="1" applyAlignment="1">
      <alignment horizont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4" fillId="4" borderId="20" xfId="0" applyFont="1" applyFill="1" applyBorder="1" applyAlignment="1">
      <alignment horizontal="center"/>
    </xf>
    <xf numFmtId="0" fontId="4" fillId="4" borderId="40" xfId="0" applyFont="1" applyFill="1" applyBorder="1" applyAlignment="1">
      <alignment horizontal="center"/>
    </xf>
    <xf numFmtId="0" fontId="3" fillId="7"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4" fillId="4" borderId="1" xfId="0" applyFont="1" applyFill="1" applyBorder="1" applyAlignment="1">
      <alignment horizontal="left"/>
    </xf>
    <xf numFmtId="0" fontId="4" fillId="4" borderId="3" xfId="0" applyFont="1" applyFill="1" applyBorder="1" applyAlignment="1">
      <alignment horizontal="left"/>
    </xf>
    <xf numFmtId="0" fontId="4" fillId="4" borderId="34" xfId="0" applyFont="1" applyFill="1" applyBorder="1" applyAlignment="1">
      <alignment horizontal="left"/>
    </xf>
    <xf numFmtId="0" fontId="4" fillId="4" borderId="45" xfId="0" applyFont="1" applyFill="1" applyBorder="1" applyAlignment="1">
      <alignment horizontal="left"/>
    </xf>
    <xf numFmtId="0" fontId="4" fillId="4" borderId="35" xfId="0" applyFont="1" applyFill="1" applyBorder="1" applyAlignment="1">
      <alignment horizontal="left"/>
    </xf>
    <xf numFmtId="0" fontId="4" fillId="4" borderId="11" xfId="0" applyFont="1" applyFill="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6" borderId="20" xfId="0" applyFont="1" applyFill="1" applyBorder="1" applyAlignment="1">
      <alignment horizontal="center"/>
    </xf>
    <xf numFmtId="0" fontId="4" fillId="4" borderId="14" xfId="0" applyFont="1" applyFill="1" applyBorder="1" applyAlignment="1">
      <alignment horizontal="left"/>
    </xf>
    <xf numFmtId="0" fontId="4" fillId="4" borderId="13" xfId="0" applyFont="1" applyFill="1" applyBorder="1" applyAlignment="1">
      <alignment horizontal="left"/>
    </xf>
    <xf numFmtId="0" fontId="4" fillId="4" borderId="12" xfId="0" applyFont="1" applyFill="1" applyBorder="1" applyAlignment="1">
      <alignment horizontal="left"/>
    </xf>
    <xf numFmtId="0" fontId="4" fillId="4" borderId="15" xfId="0" applyFont="1" applyFill="1" applyBorder="1" applyAlignment="1">
      <alignment horizontal="center"/>
    </xf>
    <xf numFmtId="0" fontId="4" fillId="4" borderId="27" xfId="0" applyFont="1" applyFill="1" applyBorder="1" applyAlignment="1">
      <alignment horizontal="center"/>
    </xf>
    <xf numFmtId="0" fontId="4" fillId="4" borderId="28" xfId="0" applyFont="1" applyFill="1" applyBorder="1" applyAlignment="1">
      <alignment horizontal="center"/>
    </xf>
    <xf numFmtId="0" fontId="4" fillId="4" borderId="16" xfId="0" applyFont="1" applyFill="1" applyBorder="1" applyAlignment="1">
      <alignment horizontal="center"/>
    </xf>
    <xf numFmtId="0" fontId="4" fillId="4" borderId="17" xfId="0" applyFont="1" applyFill="1" applyBorder="1" applyAlignment="1">
      <alignment horizontal="center"/>
    </xf>
    <xf numFmtId="0" fontId="4" fillId="4" borderId="29" xfId="0" applyFont="1" applyFill="1" applyBorder="1" applyAlignment="1">
      <alignment horizontal="center"/>
    </xf>
    <xf numFmtId="0" fontId="4" fillId="4" borderId="35" xfId="0" applyFont="1" applyFill="1" applyBorder="1" applyAlignment="1">
      <alignment horizontal="center"/>
    </xf>
    <xf numFmtId="0" fontId="4" fillId="4" borderId="7" xfId="0" applyFont="1" applyFill="1" applyBorder="1" applyAlignment="1">
      <alignment horizontal="center"/>
    </xf>
    <xf numFmtId="0" fontId="4" fillId="4" borderId="11" xfId="0" applyFont="1" applyFill="1" applyBorder="1" applyAlignment="1">
      <alignment horizontal="center"/>
    </xf>
    <xf numFmtId="0" fontId="32" fillId="0" borderId="18" xfId="0" applyFont="1" applyBorder="1" applyAlignment="1">
      <alignment horizontal="left" wrapText="1"/>
    </xf>
    <xf numFmtId="0" fontId="32" fillId="0" borderId="0" xfId="0" applyFont="1" applyBorder="1" applyAlignment="1">
      <alignment horizontal="left" wrapText="1"/>
    </xf>
    <xf numFmtId="0" fontId="4" fillId="4" borderId="4" xfId="0" applyFont="1" applyFill="1" applyBorder="1" applyAlignment="1">
      <alignment horizontal="center"/>
    </xf>
    <xf numFmtId="0" fontId="4" fillId="4" borderId="6" xfId="0" applyFont="1" applyFill="1" applyBorder="1" applyAlignment="1">
      <alignment horizontal="center"/>
    </xf>
    <xf numFmtId="0" fontId="4" fillId="4" borderId="5" xfId="0" applyFont="1" applyFill="1" applyBorder="1" applyAlignment="1">
      <alignment horizontal="center"/>
    </xf>
    <xf numFmtId="0" fontId="4" fillId="4" borderId="62" xfId="0" applyFont="1" applyFill="1" applyBorder="1" applyAlignment="1">
      <alignment horizontal="center"/>
    </xf>
    <xf numFmtId="0" fontId="4" fillId="4" borderId="63" xfId="0" applyFont="1" applyFill="1" applyBorder="1" applyAlignment="1">
      <alignment horizontal="center"/>
    </xf>
  </cellXfs>
  <cellStyles count="6">
    <cellStyle name="Comma" xfId="1" builtinId="3"/>
    <cellStyle name="Hyperlink" xfId="5" builtinId="8"/>
    <cellStyle name="Normal" xfId="0" builtinId="0"/>
    <cellStyle name="Normal 10" xfId="2" xr:uid="{00000000-0005-0000-0000-000003000000}"/>
    <cellStyle name="Normal 2" xfId="4"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2.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26</xdr:row>
      <xdr:rowOff>98425</xdr:rowOff>
    </xdr:from>
    <xdr:to>
      <xdr:col>4</xdr:col>
      <xdr:colOff>177800</xdr:colOff>
      <xdr:row>30</xdr:row>
      <xdr:rowOff>49566</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clrChange>
            <a:clrFrom>
              <a:srgbClr val="00AEEF"/>
            </a:clrFrom>
            <a:clrTo>
              <a:srgbClr val="00AEEF">
                <a:alpha val="0"/>
              </a:srgbClr>
            </a:clrTo>
          </a:clrChange>
          <a:extLst>
            <a:ext uri="{28A0092B-C50C-407E-A947-70E740481C1C}">
              <a14:useLocalDpi xmlns:a14="http://schemas.microsoft.com/office/drawing/2010/main" val="0"/>
            </a:ext>
          </a:extLst>
        </a:blip>
        <a:stretch>
          <a:fillRect/>
        </a:stretch>
      </xdr:blipFill>
      <xdr:spPr>
        <a:xfrm>
          <a:off x="609600" y="6194425"/>
          <a:ext cx="2489200" cy="776641"/>
        </a:xfrm>
        <a:prstGeom prst="rect">
          <a:avLst/>
        </a:prstGeom>
      </xdr:spPr>
    </xdr:pic>
    <xdr:clientData/>
  </xdr:twoCellAnchor>
  <xdr:twoCellAnchor>
    <xdr:from>
      <xdr:col>2</xdr:col>
      <xdr:colOff>628650</xdr:colOff>
      <xdr:row>33</xdr:row>
      <xdr:rowOff>180975</xdr:rowOff>
    </xdr:from>
    <xdr:to>
      <xdr:col>3</xdr:col>
      <xdr:colOff>695325</xdr:colOff>
      <xdr:row>34</xdr:row>
      <xdr:rowOff>0</xdr:rowOff>
    </xdr:to>
    <xdr:sp macro="" textlink="">
      <xdr:nvSpPr>
        <xdr:cNvPr id="5" name="Rectangle 4">
          <a:extLst>
            <a:ext uri="{FF2B5EF4-FFF2-40B4-BE49-F238E27FC236}">
              <a16:creationId xmlns:a16="http://schemas.microsoft.com/office/drawing/2014/main" id="{00000000-0008-0000-0000-000002000000}"/>
            </a:ext>
          </a:extLst>
        </xdr:cNvPr>
        <xdr:cNvSpPr/>
      </xdr:nvSpPr>
      <xdr:spPr>
        <a:xfrm>
          <a:off x="2000250" y="6934200"/>
          <a:ext cx="752475"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u="sng"/>
            <a:t>View</a:t>
          </a:r>
        </a:p>
      </xdr:txBody>
    </xdr:sp>
    <xdr:clientData/>
  </xdr:twoCellAnchor>
  <xdr:twoCellAnchor editAs="oneCell">
    <xdr:from>
      <xdr:col>1</xdr:col>
      <xdr:colOff>0</xdr:colOff>
      <xdr:row>3</xdr:row>
      <xdr:rowOff>1</xdr:rowOff>
    </xdr:from>
    <xdr:to>
      <xdr:col>8</xdr:col>
      <xdr:colOff>254000</xdr:colOff>
      <xdr:row>26</xdr:row>
      <xdr:rowOff>55630</xdr:rowOff>
    </xdr:to>
    <xdr:pic>
      <xdr:nvPicPr>
        <xdr:cNvPr id="3" name="Picture 2">
          <a:extLst>
            <a:ext uri="{FF2B5EF4-FFF2-40B4-BE49-F238E27FC236}">
              <a16:creationId xmlns:a16="http://schemas.microsoft.com/office/drawing/2014/main" id="{6A30A68D-58A3-4DB0-9F13-24AE8D01D830}"/>
            </a:ext>
          </a:extLst>
        </xdr:cNvPr>
        <xdr:cNvPicPr>
          <a:picLocks noChangeAspect="1"/>
        </xdr:cNvPicPr>
      </xdr:nvPicPr>
      <xdr:blipFill>
        <a:blip xmlns:r="http://schemas.openxmlformats.org/officeDocument/2006/relationships" r:embed="rId2"/>
        <a:stretch>
          <a:fillRect/>
        </a:stretch>
      </xdr:blipFill>
      <xdr:spPr>
        <a:xfrm>
          <a:off x="682625" y="1127126"/>
          <a:ext cx="5461000" cy="48022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ng%20for%20Buck\Downloads\CDS%202%20Pakistan%20Budget.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Users\lfranzel\Documents\Forecasting\JE\3.0\2011-02-17%20Forecasting%20Model%20-%20JE%20v3.0_DRAFT_v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gavinet.sharepoint.com/users/wmok/Desktop/Roadmaps/Rota/23%2004_Rota%20Vaccine%20Roadmap_v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Bang%20for%20Buck\Downloads\2YL%20Costing%20Tool%20v1.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gavinet.sharepoint.com/users/wmok/Desktop/Data/SDF%20ADF_v7_8MAR2013_approv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gavinet-my.sharepoint.com/personal/nnathani_gavi_org/Documents/Desktop/May-August/Adhoc%203/PFM%20Risk%20rating/V2_2021_Country%20Risk%20Rating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gavinet-my.sharepoint.com/Users/hgurleen/OneDrive%20-%20Gavi/Projects/Bearing%20Point%20Templates/Budget%20Version%202/Budgeting%20and%20Planning%20Templat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Pneumo%20AMC_v3.0%20Analyses\Pneumo_v3.0%20Reference%20Case\Model%20Comparison%20Data\AMC-FIRM_v2.0%20vs%20v3.0_DTP3%20Ra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V-FILE\AMCs\Financial%20Management\Models\Cash%20flow\Quarterly\AMC%20cash%20flow%20model%20-%20by%20FY%20v23%20AVI%20v0%20SDF%206-24-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Documents%20and%20Settings\ajones\Local%20Settings\Temporary%20Internet%20Files\OLK3\Vaccine%20Fund%20Model%201999%20-%202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demand%20forecast_EJ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V-FILE\AMC\FORECASTING\FORECAST%20results\2009-Dec%2011\09-AMC%20AS%20Model%20Dec%2011%20200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gavinet.sharepoint.com/Users/mko/AppData/Local/Microsoft/Windows/Temporary%20Internet%20Files/Content.Outlook/06BE7I8W/Intro%20dates%20v7%20setup%20template%20v7%200_blank.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IOVRAN6Q/Latest%20demand_03Oct11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V-FILE\Users\ggandhi\AppData\Roaming\Microsoft\Excel\GAVI_Portfolio_Metrics_Model_Board_Paper_Case_Rev_Penta_21May09--unhidden%20(version%202).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SDF_17Ju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SDF_18Jul.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gavinet.sharepoint.com/users/wmok/Desktop/IPV/Pricing%20analysis/20131119%20IPV%20pricing%20analysi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financial%20forecas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gavinet.sharepoint.com/users/ebaker/Documents/PROJECTS/Roadmaps/IPV%20roadmap/Demand/Global%20SDF/2013Aug22_Global%20IPV%20SDF%20and%20supply_EB.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V-FILE\foundation\Finance\AMC%20Finance\A.%20%20IBRD%20Process\Semi-Annual%20Estimate\2010%20-%20Q1\09-AMC%20AS%20Model%20Jan%205%20201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gavinet.sharepoint.com/Users/Wilson%20Mok/Desktop/IPV/SDF/SDF_IPV_based%20on%2020.07%20SDF_26Ju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FILE\foundation\Finance\AMC%20Finance\A.%20%20IBRD%20Process\Semi-Annual%20Estimate\2010%20-%20Q1\09-AMC%20AS%20Model%20Dec%2017%202009%20with%20UNICEF%20CMP.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V-FILE\foundation\Finance\AMC%20Finance\Forecasting%20AS%20Models%20-%20snap%20shots\2010\2010%20-%20Feb%2015%20HAGUE\2010-Q1%20SAE%20workbook%20draft%206%2011.01.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V-FILE\AMCs\Financial%20Management\Models\Cash%20flow\AMC%20AS%20Model%20Base%20Modified%20070208%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V-FILE\foundation\Finance\AMC%20Finance\Forecasting%20AS%20Models%20-%20snap%20shots\2010\2010%20-%20Jan%2014\10-AMC%20AS%20Model%20Jan%2012%202010%20-%20SEVERE%20supply%20constrai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smalvolti\Local%20Settings\Application%20Data\ColligoOfflineClient\Storage5\Files\Sites\1\Shared%20Documents\2010-08-08%20Forecasting%20Model%20-%20Penta%20v2.1%20DRAFT%20RevCv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Model_v2.2.5_Base_WG%20Report_03Jun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Users\ljahreis\Documents\1957\1957CA2500%20Forecasting%20Support\01%20Models%20&amp;%20analyses\05%20Excel%20models%20v4.0\03%20AF\Simplified%20adjusted%20forecast%20v3.0%20-%20Rota2%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nts%20and%20Settings\lfranzel\My%20Documents\Forecasting\Typoid\2.0\2010-07-27%20Forecasting%20Model%20-%20Typhoid%20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CDS Details"/>
      <sheetName val="Summary (2)"/>
      <sheetName val="Rented WH"/>
      <sheetName val="Acasus"/>
      <sheetName val="Funding Gap"/>
      <sheetName val="Free Tab"/>
      <sheetName val="Eligibility Grid"/>
      <sheetName val="Activity Classification"/>
      <sheetName val="Cost Classification"/>
      <sheetName val="Truck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Please select…</v>
          </cell>
          <cell r="B2" t="str">
            <v>1. Regulatory preparedness</v>
          </cell>
          <cell r="F2" t="str">
            <v>1. Human Resources (HR)</v>
          </cell>
          <cell r="J2" t="str">
            <v>High</v>
          </cell>
        </row>
        <row r="3">
          <cell r="A3" t="str">
            <v>Quarterly</v>
          </cell>
          <cell r="B3" t="str">
            <v>2. Planning and coordination and simulation exercises</v>
          </cell>
          <cell r="F3" t="str">
            <v>2. Transport and Travel-related Costs</v>
          </cell>
          <cell r="J3" t="str">
            <v>Medium</v>
          </cell>
        </row>
        <row r="4">
          <cell r="A4" t="str">
            <v>Six-monthly</v>
          </cell>
          <cell r="B4" t="str">
            <v>3. Costing and funding: ensuring funds reach the point of delivery</v>
          </cell>
          <cell r="F4" t="str">
            <v>3. External Professional Services (EPS)</v>
          </cell>
          <cell r="J4" t="str">
            <v>Low</v>
          </cell>
        </row>
        <row r="5">
          <cell r="A5" t="str">
            <v>Annual</v>
          </cell>
          <cell r="B5" t="str">
            <v>4. Identification of target populations</v>
          </cell>
          <cell r="F5" t="str">
            <v>4. Health Products, consumables and equipment</v>
          </cell>
        </row>
        <row r="6">
          <cell r="B6" t="str">
            <v>5. Vaccination delivery strategies</v>
          </cell>
          <cell r="F6" t="str">
            <v>5. Event related (trainings, meetings, workshops, launches)</v>
          </cell>
        </row>
        <row r="7">
          <cell r="B7" t="str">
            <v>6. Preparation of supply chain and management of health care waste</v>
          </cell>
          <cell r="F7" t="str">
            <v xml:space="preserve">6. Cold Chain </v>
          </cell>
        </row>
        <row r="8">
          <cell r="B8" t="str">
            <v>7. Human resource management and training</v>
          </cell>
          <cell r="F8" t="str">
            <v>7. Infrastructure (INF) and Non-Health Equipment (NHE)</v>
          </cell>
        </row>
        <row r="9">
          <cell r="B9" t="str">
            <v>8. Vaccine acceptance and uptake - Demand</v>
          </cell>
          <cell r="F9" t="str">
            <v xml:space="preserve">8. Communication Materials and Publications </v>
          </cell>
        </row>
        <row r="10">
          <cell r="B10" t="str">
            <v>9. Vaccine safety monitoring, management of adverse events following immunization (AEFI) and injection safety</v>
          </cell>
          <cell r="F10" t="str">
            <v>9. Programme Administration (PA)</v>
          </cell>
        </row>
        <row r="11">
          <cell r="B11" t="str">
            <v>10. Immunization monitoring systems</v>
          </cell>
          <cell r="F11" t="str">
            <v>10. Results based Financing</v>
          </cell>
        </row>
        <row r="12">
          <cell r="B12" t="str">
            <v>11. COVID-19 surveillance</v>
          </cell>
        </row>
        <row r="13">
          <cell r="B13" t="str">
            <v>12. Evaluation of COVID-19 vaccine introduction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1-15Pop"/>
      <sheetName val="TargetPop"/>
      <sheetName val="Price"/>
      <sheetName val="Copay"/>
      <sheetName val="Shipments"/>
      <sheetName val="Boost"/>
      <sheetName val="Qualification"/>
      <sheetName val="Coverage"/>
      <sheetName val="Catchup"/>
      <sheetName val="Overview"/>
      <sheetName val="Intro"/>
      <sheetName val="Sequence"/>
      <sheetName val="Vaccines"/>
      <sheetName val="Uptake"/>
      <sheetName val="Forecast"/>
      <sheetName val="Financials"/>
      <sheetName val="Impact"/>
      <sheetName val="Supply"/>
      <sheetName val="Detail by Country"/>
      <sheetName val="Coverage and Vaccinated"/>
      <sheetName val="GAVI summary"/>
      <sheetName val="Adj_Sources"/>
      <sheetName val="Adj_GAVI"/>
      <sheetName val="Adj_Co-financing"/>
      <sheetName val="Adj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Introduction</v>
          </cell>
        </row>
        <row r="4">
          <cell r="B4" t="str">
            <v>Country</v>
          </cell>
        </row>
        <row r="5">
          <cell r="B5" t="str">
            <v>Afghanistan</v>
          </cell>
        </row>
        <row r="6">
          <cell r="B6" t="str">
            <v>Albania</v>
          </cell>
        </row>
        <row r="7">
          <cell r="B7" t="str">
            <v>Angola</v>
          </cell>
        </row>
        <row r="8">
          <cell r="B8" t="str">
            <v>Armenia</v>
          </cell>
        </row>
        <row r="9">
          <cell r="B9" t="str">
            <v>Azerbaijan</v>
          </cell>
        </row>
        <row r="10">
          <cell r="B10" t="str">
            <v>Bangladesh</v>
          </cell>
        </row>
        <row r="11">
          <cell r="B11" t="str">
            <v>Belize</v>
          </cell>
        </row>
        <row r="12">
          <cell r="B12" t="str">
            <v>Benin</v>
          </cell>
        </row>
        <row r="13">
          <cell r="B13" t="str">
            <v>Bhutan</v>
          </cell>
        </row>
        <row r="14">
          <cell r="B14" t="str">
            <v>Bolivia</v>
          </cell>
        </row>
        <row r="15">
          <cell r="B15" t="str">
            <v>Burkina Faso</v>
          </cell>
        </row>
        <row r="16">
          <cell r="B16" t="str">
            <v>Burundi</v>
          </cell>
        </row>
        <row r="17">
          <cell r="B17" t="str">
            <v>Cambodia</v>
          </cell>
        </row>
        <row r="18">
          <cell r="B18" t="str">
            <v>Cameroon</v>
          </cell>
        </row>
        <row r="19">
          <cell r="B19" t="str">
            <v>Cape Verde</v>
          </cell>
        </row>
        <row r="20">
          <cell r="B20" t="str">
            <v>Central African Republic</v>
          </cell>
        </row>
        <row r="21">
          <cell r="B21" t="str">
            <v>Chad</v>
          </cell>
        </row>
        <row r="22">
          <cell r="B22" t="str">
            <v>China</v>
          </cell>
        </row>
        <row r="23">
          <cell r="B23" t="str">
            <v>Comoros</v>
          </cell>
        </row>
        <row r="24">
          <cell r="B24" t="str">
            <v>Congo, DR</v>
          </cell>
        </row>
        <row r="25">
          <cell r="B25" t="str">
            <v>Congo, Rep.</v>
          </cell>
        </row>
        <row r="26">
          <cell r="B26" t="str">
            <v>Cote d'Ivoire</v>
          </cell>
        </row>
        <row r="27">
          <cell r="B27" t="str">
            <v>Cuba</v>
          </cell>
        </row>
        <row r="28">
          <cell r="B28" t="str">
            <v>Djibouti</v>
          </cell>
        </row>
        <row r="29">
          <cell r="B29" t="str">
            <v>Ecuador</v>
          </cell>
        </row>
        <row r="30">
          <cell r="B30" t="str">
            <v>Egypt</v>
          </cell>
        </row>
        <row r="31">
          <cell r="B31" t="str">
            <v>El Salvador</v>
          </cell>
        </row>
        <row r="32">
          <cell r="B32" t="str">
            <v>Eritrea</v>
          </cell>
        </row>
        <row r="33">
          <cell r="B33" t="str">
            <v>Ethiopia</v>
          </cell>
        </row>
        <row r="34">
          <cell r="B34" t="str">
            <v>Gambia</v>
          </cell>
        </row>
        <row r="35">
          <cell r="B35" t="str">
            <v>Georgia</v>
          </cell>
        </row>
        <row r="36">
          <cell r="B36" t="str">
            <v>Ghana</v>
          </cell>
        </row>
        <row r="37">
          <cell r="B37" t="str">
            <v>Guatemala</v>
          </cell>
        </row>
        <row r="38">
          <cell r="B38" t="str">
            <v>Guinea</v>
          </cell>
        </row>
        <row r="39">
          <cell r="B39" t="str">
            <v>Guinea-Bissau</v>
          </cell>
        </row>
        <row r="40">
          <cell r="B40" t="str">
            <v>Guyana</v>
          </cell>
        </row>
        <row r="41">
          <cell r="B41" t="str">
            <v>Haiti</v>
          </cell>
        </row>
        <row r="42">
          <cell r="B42" t="str">
            <v>Honduras</v>
          </cell>
        </row>
        <row r="43">
          <cell r="B43" t="str">
            <v>India: Jammu &amp; Kashmir</v>
          </cell>
        </row>
        <row r="44">
          <cell r="B44" t="str">
            <v>India: Himachal Pradesh</v>
          </cell>
        </row>
        <row r="45">
          <cell r="B45" t="str">
            <v>India: Punjab</v>
          </cell>
        </row>
        <row r="46">
          <cell r="B46" t="str">
            <v>India: Chandigarh</v>
          </cell>
        </row>
        <row r="47">
          <cell r="B47" t="str">
            <v>India: Uttaranchal</v>
          </cell>
        </row>
        <row r="48">
          <cell r="B48" t="str">
            <v>India: Haryana</v>
          </cell>
        </row>
        <row r="49">
          <cell r="B49" t="str">
            <v>India: Delhi</v>
          </cell>
        </row>
        <row r="50">
          <cell r="B50" t="str">
            <v>India: Rajasthan</v>
          </cell>
        </row>
        <row r="51">
          <cell r="B51" t="str">
            <v>India: Uttar Pradesh</v>
          </cell>
        </row>
        <row r="52">
          <cell r="B52" t="str">
            <v>India: Bihar</v>
          </cell>
        </row>
        <row r="53">
          <cell r="B53" t="str">
            <v>India: Assam</v>
          </cell>
        </row>
        <row r="54">
          <cell r="B54" t="str">
            <v>India: West Bengal</v>
          </cell>
        </row>
        <row r="55">
          <cell r="B55" t="str">
            <v>India: Jharkhand</v>
          </cell>
        </row>
        <row r="56">
          <cell r="B56" t="str">
            <v>India: Orissa</v>
          </cell>
        </row>
        <row r="57">
          <cell r="B57" t="str">
            <v>India: Chhatisgarh</v>
          </cell>
        </row>
        <row r="58">
          <cell r="B58" t="str">
            <v>India: Madhya Pradesh</v>
          </cell>
        </row>
        <row r="59">
          <cell r="B59" t="str">
            <v>India: Gujarat</v>
          </cell>
        </row>
        <row r="60">
          <cell r="B60" t="str">
            <v>India: Daman &amp; Diu</v>
          </cell>
        </row>
        <row r="61">
          <cell r="B61" t="str">
            <v>India: Dadra &amp; Nagar Haveli</v>
          </cell>
        </row>
        <row r="62">
          <cell r="B62" t="str">
            <v>India: Maharashtra</v>
          </cell>
        </row>
        <row r="63">
          <cell r="B63" t="str">
            <v>India: Andhra Pradesh</v>
          </cell>
        </row>
        <row r="64">
          <cell r="B64" t="str">
            <v>India: Karnataka</v>
          </cell>
        </row>
        <row r="65">
          <cell r="B65" t="str">
            <v>India: Goa</v>
          </cell>
        </row>
        <row r="66">
          <cell r="B66" t="str">
            <v>India: Kerala</v>
          </cell>
        </row>
        <row r="67">
          <cell r="B67" t="str">
            <v>India: Tamil Nadu</v>
          </cell>
        </row>
        <row r="68">
          <cell r="B68" t="str">
            <v>India: Pondicherry</v>
          </cell>
        </row>
        <row r="69">
          <cell r="B69" t="str">
            <v>India: Northeast States</v>
          </cell>
        </row>
        <row r="70">
          <cell r="B70" t="str">
            <v>Indonesia</v>
          </cell>
        </row>
        <row r="71">
          <cell r="B71" t="str">
            <v>Iran</v>
          </cell>
        </row>
        <row r="72">
          <cell r="B72" t="str">
            <v>Iraq</v>
          </cell>
        </row>
        <row r="73">
          <cell r="B73" t="str">
            <v>Jordan</v>
          </cell>
        </row>
        <row r="74">
          <cell r="B74" t="str">
            <v>Kenya</v>
          </cell>
        </row>
        <row r="75">
          <cell r="B75" t="str">
            <v>Kiribati</v>
          </cell>
        </row>
        <row r="76">
          <cell r="B76" t="str">
            <v>Korea, DPR</v>
          </cell>
        </row>
        <row r="77">
          <cell r="B77" t="str">
            <v>Kosovo</v>
          </cell>
        </row>
        <row r="78">
          <cell r="B78" t="str">
            <v>Kyrgyzstan</v>
          </cell>
        </row>
        <row r="79">
          <cell r="B79" t="str">
            <v>Lao PDR</v>
          </cell>
        </row>
        <row r="80">
          <cell r="B80" t="str">
            <v>Lesotho</v>
          </cell>
        </row>
        <row r="81">
          <cell r="B81" t="str">
            <v>Liberia</v>
          </cell>
        </row>
        <row r="82">
          <cell r="B82" t="str">
            <v>Madagascar</v>
          </cell>
        </row>
        <row r="83">
          <cell r="B83" t="str">
            <v>Malawi</v>
          </cell>
        </row>
        <row r="84">
          <cell r="B84" t="str">
            <v>Maldives</v>
          </cell>
        </row>
        <row r="85">
          <cell r="B85" t="str">
            <v>Mali</v>
          </cell>
        </row>
        <row r="86">
          <cell r="B86" t="str">
            <v>Marshall Islands</v>
          </cell>
        </row>
        <row r="87">
          <cell r="B87" t="str">
            <v>Mauritania</v>
          </cell>
        </row>
        <row r="88">
          <cell r="B88" t="str">
            <v>Micronesia</v>
          </cell>
        </row>
        <row r="89">
          <cell r="B89" t="str">
            <v>Moldova</v>
          </cell>
        </row>
        <row r="90">
          <cell r="B90" t="str">
            <v>Mongolia</v>
          </cell>
        </row>
        <row r="91">
          <cell r="B91" t="str">
            <v>Morocco</v>
          </cell>
        </row>
        <row r="92">
          <cell r="B92" t="str">
            <v>Mozambique</v>
          </cell>
        </row>
        <row r="93">
          <cell r="B93" t="str">
            <v>Myanmar</v>
          </cell>
        </row>
        <row r="94">
          <cell r="B94" t="str">
            <v>Nepal</v>
          </cell>
        </row>
        <row r="95">
          <cell r="B95" t="str">
            <v>Nicaragua</v>
          </cell>
        </row>
        <row r="96">
          <cell r="B96" t="str">
            <v>Niger</v>
          </cell>
        </row>
        <row r="97">
          <cell r="B97" t="str">
            <v>Nigeria</v>
          </cell>
        </row>
        <row r="98">
          <cell r="B98" t="str">
            <v>Pakistan</v>
          </cell>
        </row>
        <row r="99">
          <cell r="B99" t="str">
            <v>Papua New Guinea</v>
          </cell>
        </row>
        <row r="100">
          <cell r="B100" t="str">
            <v>Paraguay</v>
          </cell>
        </row>
        <row r="101">
          <cell r="B101" t="str">
            <v>Philippines</v>
          </cell>
        </row>
        <row r="102">
          <cell r="B102" t="str">
            <v>Rwanda</v>
          </cell>
        </row>
        <row r="103">
          <cell r="B103" t="str">
            <v>Samoa</v>
          </cell>
        </row>
        <row r="104">
          <cell r="B104" t="str">
            <v>Sao Tome e Principe</v>
          </cell>
        </row>
        <row r="105">
          <cell r="B105" t="str">
            <v>Senegal</v>
          </cell>
        </row>
        <row r="106">
          <cell r="B106" t="str">
            <v>Sierra Leone</v>
          </cell>
        </row>
        <row r="107">
          <cell r="B107" t="str">
            <v>Solomon Islands</v>
          </cell>
        </row>
        <row r="108">
          <cell r="B108" t="str">
            <v>Somalia</v>
          </cell>
        </row>
        <row r="109">
          <cell r="B109" t="str">
            <v>Sri Lanka</v>
          </cell>
        </row>
        <row r="110">
          <cell r="B110" t="str">
            <v>Sudan: North</v>
          </cell>
        </row>
        <row r="111">
          <cell r="B111" t="str">
            <v>Sudan: South</v>
          </cell>
        </row>
        <row r="112">
          <cell r="B112" t="str">
            <v>Swaziland</v>
          </cell>
        </row>
        <row r="113">
          <cell r="B113" t="str">
            <v>Syria</v>
          </cell>
        </row>
        <row r="114">
          <cell r="B114" t="str">
            <v>Tajikistan</v>
          </cell>
        </row>
        <row r="115">
          <cell r="B115" t="str">
            <v>Tanzania</v>
          </cell>
        </row>
        <row r="116">
          <cell r="B116" t="str">
            <v>Thailand</v>
          </cell>
        </row>
        <row r="117">
          <cell r="B117" t="str">
            <v>Timor-Leste</v>
          </cell>
        </row>
        <row r="118">
          <cell r="B118" t="str">
            <v>Togo</v>
          </cell>
        </row>
        <row r="119">
          <cell r="B119" t="str">
            <v>Tonga</v>
          </cell>
        </row>
        <row r="120">
          <cell r="B120" t="str">
            <v>Tunisia</v>
          </cell>
        </row>
        <row r="121">
          <cell r="B121" t="str">
            <v>Turkmenistan</v>
          </cell>
        </row>
        <row r="122">
          <cell r="B122" t="str">
            <v>Uganda</v>
          </cell>
        </row>
        <row r="123">
          <cell r="B123" t="str">
            <v>Ukraine</v>
          </cell>
        </row>
        <row r="124">
          <cell r="B124" t="str">
            <v>Uzbekistan</v>
          </cell>
        </row>
        <row r="125">
          <cell r="B125" t="str">
            <v>Vanuatu</v>
          </cell>
        </row>
        <row r="126">
          <cell r="B126" t="str">
            <v>Vietnam</v>
          </cell>
        </row>
        <row r="127">
          <cell r="B127" t="str">
            <v>Yemen</v>
          </cell>
        </row>
        <row r="128">
          <cell r="B128" t="str">
            <v>Zambia</v>
          </cell>
        </row>
        <row r="129">
          <cell r="B129" t="str">
            <v>Zimbabwe</v>
          </cell>
        </row>
        <row r="130">
          <cell r="B130">
            <v>0</v>
          </cell>
        </row>
        <row r="131">
          <cell r="B131">
            <v>0</v>
          </cell>
        </row>
        <row r="132">
          <cell r="B132">
            <v>0</v>
          </cell>
        </row>
        <row r="133">
          <cell r="B133">
            <v>0</v>
          </cell>
        </row>
        <row r="134">
          <cell r="B134">
            <v>0</v>
          </cell>
        </row>
        <row r="135">
          <cell r="B135">
            <v>0</v>
          </cell>
        </row>
        <row r="136">
          <cell r="B136">
            <v>0</v>
          </cell>
        </row>
      </sheetData>
      <sheetData sheetId="16"/>
      <sheetData sheetId="17"/>
      <sheetData sheetId="18"/>
      <sheetData sheetId="19"/>
      <sheetData sheetId="20"/>
      <sheetData sheetId="21">
        <row r="2">
          <cell r="G2">
            <v>0.89</v>
          </cell>
          <cell r="L2">
            <v>4.12</v>
          </cell>
        </row>
        <row r="3">
          <cell r="G3">
            <v>0.42</v>
          </cell>
          <cell r="L3">
            <v>1.91</v>
          </cell>
        </row>
      </sheetData>
      <sheetData sheetId="22" refreshError="1"/>
      <sheetData sheetId="23" refreshError="1"/>
      <sheetData sheetId="24" refreshError="1"/>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sheetName val="Commitments inputs"/>
      <sheetName val="SDF v7.0 inputs"/>
      <sheetName val="S-T forecast"/>
      <sheetName val="GSK inputs"/>
      <sheetName val="Merck inputs"/>
      <sheetName val="GSK Merck sum"/>
      <sheetName val="RVV sales"/>
      <sheetName val="RVV volumes"/>
      <sheetName val="RVV forecast"/>
      <sheetName val="Graphics"/>
      <sheetName val="US estimates"/>
      <sheetName val="Japan estimates"/>
      <sheetName val="UK estimates"/>
      <sheetName val="EP data"/>
      <sheetName val="PAHO demand"/>
      <sheetName val="Price inputs"/>
      <sheetName val="Price trends"/>
      <sheetName val="Other vaccines"/>
      <sheetName val="Bharat price"/>
      <sheetName val="COGS"/>
      <sheetName val="Supply inputs"/>
      <sheetName val="RV1 and RV3 demand split"/>
      <sheetName val="WW capacity"/>
      <sheetName val="Pipeline"/>
      <sheetName val="Rotarix &amp; RotaTeq"/>
      <sheetName val="Covergae"/>
      <sheetName val="RVV last dose coverage"/>
      <sheetName val="VIMS data"/>
      <sheetName val="Intros"/>
      <sheetName val="PATH RV2 and RV3 intros"/>
      <sheetName val="GAVI intros"/>
      <sheetName val="Surviving infants (UN v6)"/>
      <sheetName val="Births"/>
      <sheetName val="CE studies"/>
      <sheetName val="Prev &amp; Mort"/>
      <sheetName val="Serotypes"/>
      <sheetName val="RW Efficacy"/>
      <sheetName val="Contamination 2010"/>
      <sheetName val="Vaccines"/>
      <sheetName val="Intuss."/>
      <sheetName val="Japan"/>
      <sheetName val="Sheet7"/>
    </sheetNames>
    <sheetDataSet>
      <sheetData sheetId="0"/>
      <sheetData sheetId="1"/>
      <sheetData sheetId="2">
        <row r="5">
          <cell r="F5">
            <v>6.2579806666666666</v>
          </cell>
        </row>
      </sheetData>
      <sheetData sheetId="3">
        <row r="25">
          <cell r="E25">
            <v>2592905</v>
          </cell>
        </row>
      </sheetData>
      <sheetData sheetId="4">
        <row r="14">
          <cell r="B14">
            <v>10.5</v>
          </cell>
        </row>
      </sheetData>
      <sheetData sheetId="5"/>
      <sheetData sheetId="6"/>
      <sheetData sheetId="7"/>
      <sheetData sheetId="8"/>
      <sheetData sheetId="9"/>
      <sheetData sheetId="10"/>
      <sheetData sheetId="11"/>
      <sheetData sheetId="12"/>
      <sheetData sheetId="13"/>
      <sheetData sheetId="14"/>
      <sheetData sheetId="15"/>
      <sheetData sheetId="16">
        <row r="21">
          <cell r="B21">
            <v>0.52525549999999999</v>
          </cell>
        </row>
      </sheetData>
      <sheetData sheetId="17"/>
      <sheetData sheetId="18">
        <row r="5">
          <cell r="P5">
            <v>2006</v>
          </cell>
        </row>
      </sheetData>
      <sheetData sheetId="19"/>
      <sheetData sheetId="20"/>
      <sheetData sheetId="21">
        <row r="51">
          <cell r="B51">
            <v>2010</v>
          </cell>
        </row>
      </sheetData>
      <sheetData sheetId="22">
        <row r="57">
          <cell r="B57">
            <v>2012</v>
          </cell>
        </row>
      </sheetData>
      <sheetData sheetId="23"/>
      <sheetData sheetId="24">
        <row r="20">
          <cell r="H20">
            <v>3.761193945635867</v>
          </cell>
        </row>
      </sheetData>
      <sheetData sheetId="25"/>
      <sheetData sheetId="26"/>
      <sheetData sheetId="27"/>
      <sheetData sheetId="28"/>
      <sheetData sheetId="29"/>
      <sheetData sheetId="30"/>
      <sheetData sheetId="31"/>
      <sheetData sheetId="32"/>
      <sheetData sheetId="33"/>
      <sheetData sheetId="34">
        <row r="8">
          <cell r="A8" t="str">
            <v>Afghanistan</v>
          </cell>
          <cell r="B8">
            <v>4</v>
          </cell>
          <cell r="C8">
            <v>1979</v>
          </cell>
          <cell r="D8">
            <v>673024</v>
          </cell>
          <cell r="E8">
            <v>52</v>
          </cell>
          <cell r="F8" t="str">
            <v>..</v>
          </cell>
          <cell r="G8" t="str">
            <v>..</v>
          </cell>
          <cell r="H8">
            <v>0</v>
          </cell>
          <cell r="I8" t="str">
            <v>..</v>
          </cell>
          <cell r="J8" t="str">
            <v>..</v>
          </cell>
          <cell r="K8">
            <v>0</v>
          </cell>
          <cell r="L8" t="str">
            <v>..</v>
          </cell>
          <cell r="M8" t="str">
            <v>..</v>
          </cell>
          <cell r="N8">
            <v>0</v>
          </cell>
          <cell r="O8">
            <v>2000</v>
          </cell>
          <cell r="P8">
            <v>892570</v>
          </cell>
          <cell r="Q8">
            <v>53</v>
          </cell>
        </row>
        <row r="9">
          <cell r="A9" t="str">
            <v>Albania</v>
          </cell>
          <cell r="B9">
            <v>8</v>
          </cell>
          <cell r="C9">
            <v>1970</v>
          </cell>
          <cell r="D9">
            <v>69507</v>
          </cell>
          <cell r="E9">
            <v>0</v>
          </cell>
          <cell r="F9">
            <v>1985</v>
          </cell>
          <cell r="G9">
            <v>77535</v>
          </cell>
          <cell r="H9">
            <v>0</v>
          </cell>
          <cell r="I9">
            <v>1995</v>
          </cell>
          <cell r="J9">
            <v>72081</v>
          </cell>
          <cell r="K9">
            <v>0</v>
          </cell>
          <cell r="L9">
            <v>2005</v>
          </cell>
          <cell r="M9">
            <v>39612</v>
          </cell>
          <cell r="N9">
            <v>0</v>
          </cell>
          <cell r="O9">
            <v>2006</v>
          </cell>
          <cell r="P9">
            <v>34229</v>
          </cell>
          <cell r="Q9">
            <v>0</v>
          </cell>
        </row>
        <row r="10">
          <cell r="A10" t="str">
            <v>Algeria</v>
          </cell>
          <cell r="B10">
            <v>12</v>
          </cell>
          <cell r="C10">
            <v>1970</v>
          </cell>
          <cell r="D10">
            <v>603376</v>
          </cell>
          <cell r="E10">
            <v>0</v>
          </cell>
          <cell r="F10">
            <v>1985</v>
          </cell>
          <cell r="G10">
            <v>845383</v>
          </cell>
          <cell r="H10">
            <v>39</v>
          </cell>
          <cell r="I10">
            <v>1995</v>
          </cell>
          <cell r="J10">
            <v>710597</v>
          </cell>
          <cell r="K10">
            <v>0</v>
          </cell>
          <cell r="L10">
            <v>2005</v>
          </cell>
          <cell r="M10">
            <v>703000</v>
          </cell>
          <cell r="N10" t="str">
            <v>16, 39</v>
          </cell>
          <cell r="O10">
            <v>2006</v>
          </cell>
          <cell r="P10">
            <v>739000</v>
          </cell>
          <cell r="Q10" t="str">
            <v>16, 39</v>
          </cell>
        </row>
        <row r="11">
          <cell r="A11" t="str">
            <v>American Samoa</v>
          </cell>
          <cell r="B11">
            <v>16</v>
          </cell>
          <cell r="C11">
            <v>1970</v>
          </cell>
          <cell r="D11">
            <v>1011</v>
          </cell>
          <cell r="E11">
            <v>0</v>
          </cell>
          <cell r="F11">
            <v>1985</v>
          </cell>
          <cell r="G11">
            <v>1526</v>
          </cell>
          <cell r="H11">
            <v>0</v>
          </cell>
          <cell r="I11">
            <v>1995</v>
          </cell>
          <cell r="J11">
            <v>1698</v>
          </cell>
          <cell r="K11">
            <v>0</v>
          </cell>
          <cell r="L11">
            <v>2005</v>
          </cell>
          <cell r="M11">
            <v>1720</v>
          </cell>
          <cell r="N11">
            <v>0</v>
          </cell>
          <cell r="O11">
            <v>2006</v>
          </cell>
          <cell r="P11">
            <v>1442</v>
          </cell>
          <cell r="Q11">
            <v>0</v>
          </cell>
        </row>
        <row r="12">
          <cell r="A12" t="str">
            <v>Andorra</v>
          </cell>
          <cell r="B12">
            <v>20</v>
          </cell>
          <cell r="C12">
            <v>1977</v>
          </cell>
          <cell r="D12">
            <v>469</v>
          </cell>
          <cell r="E12">
            <v>0</v>
          </cell>
          <cell r="F12">
            <v>1985</v>
          </cell>
          <cell r="G12">
            <v>557</v>
          </cell>
          <cell r="H12">
            <v>0</v>
          </cell>
          <cell r="I12">
            <v>1995</v>
          </cell>
          <cell r="J12">
            <v>641</v>
          </cell>
          <cell r="K12">
            <v>0</v>
          </cell>
          <cell r="L12">
            <v>2005</v>
          </cell>
          <cell r="M12">
            <v>828</v>
          </cell>
          <cell r="N12">
            <v>0</v>
          </cell>
          <cell r="O12">
            <v>2006</v>
          </cell>
          <cell r="P12">
            <v>843</v>
          </cell>
          <cell r="Q12">
            <v>0</v>
          </cell>
        </row>
        <row r="13">
          <cell r="A13" t="str">
            <v>Angola</v>
          </cell>
          <cell r="B13">
            <v>24</v>
          </cell>
          <cell r="C13">
            <v>1970</v>
          </cell>
          <cell r="D13">
            <v>273725</v>
          </cell>
          <cell r="E13">
            <v>52</v>
          </cell>
          <cell r="F13" t="str">
            <v>..</v>
          </cell>
          <cell r="G13" t="str">
            <v>..</v>
          </cell>
          <cell r="H13">
            <v>0</v>
          </cell>
          <cell r="I13" t="str">
            <v>..</v>
          </cell>
          <cell r="J13" t="str">
            <v>..</v>
          </cell>
          <cell r="K13">
            <v>0</v>
          </cell>
          <cell r="L13" t="str">
            <v>..</v>
          </cell>
          <cell r="M13" t="str">
            <v>..</v>
          </cell>
          <cell r="N13">
            <v>0</v>
          </cell>
          <cell r="O13">
            <v>2006</v>
          </cell>
          <cell r="P13">
            <v>695396</v>
          </cell>
          <cell r="Q13">
            <v>52</v>
          </cell>
        </row>
        <row r="14">
          <cell r="A14" t="str">
            <v>Anguilla</v>
          </cell>
          <cell r="B14">
            <v>660</v>
          </cell>
          <cell r="C14" t="str">
            <v>..</v>
          </cell>
          <cell r="D14" t="str">
            <v>..</v>
          </cell>
          <cell r="E14">
            <v>0</v>
          </cell>
          <cell r="F14">
            <v>1985</v>
          </cell>
          <cell r="G14">
            <v>177</v>
          </cell>
          <cell r="H14">
            <v>18</v>
          </cell>
          <cell r="I14">
            <v>1995</v>
          </cell>
          <cell r="J14">
            <v>167</v>
          </cell>
          <cell r="K14" t="str">
            <v>18</v>
          </cell>
          <cell r="L14">
            <v>2005</v>
          </cell>
          <cell r="M14">
            <v>167</v>
          </cell>
          <cell r="N14" t="str">
            <v>18</v>
          </cell>
          <cell r="O14">
            <v>2006</v>
          </cell>
          <cell r="P14">
            <v>183</v>
          </cell>
          <cell r="Q14" t="str">
            <v>18, 49</v>
          </cell>
        </row>
        <row r="15">
          <cell r="A15" t="str">
            <v>Antigua and Barbuda</v>
          </cell>
          <cell r="B15">
            <v>28</v>
          </cell>
          <cell r="C15">
            <v>1970</v>
          </cell>
          <cell r="D15">
            <v>1540</v>
          </cell>
          <cell r="E15" t="str">
            <v>18</v>
          </cell>
          <cell r="F15">
            <v>1985</v>
          </cell>
          <cell r="G15">
            <v>1190</v>
          </cell>
          <cell r="H15" t="str">
            <v>18</v>
          </cell>
          <cell r="I15">
            <v>1995</v>
          </cell>
          <cell r="J15">
            <v>1347</v>
          </cell>
          <cell r="K15" t="str">
            <v>18</v>
          </cell>
          <cell r="L15">
            <v>2000</v>
          </cell>
          <cell r="M15">
            <v>1528</v>
          </cell>
          <cell r="N15" t="str">
            <v>18</v>
          </cell>
          <cell r="O15">
            <v>2001</v>
          </cell>
          <cell r="P15">
            <v>1735</v>
          </cell>
          <cell r="Q15">
            <v>0</v>
          </cell>
        </row>
        <row r="16">
          <cell r="A16" t="str">
            <v>Argentina</v>
          </cell>
          <cell r="B16">
            <v>32</v>
          </cell>
          <cell r="C16">
            <v>1970</v>
          </cell>
          <cell r="D16">
            <v>544521</v>
          </cell>
          <cell r="E16">
            <v>0</v>
          </cell>
          <cell r="F16">
            <v>1985</v>
          </cell>
          <cell r="G16">
            <v>650783</v>
          </cell>
          <cell r="H16">
            <v>0</v>
          </cell>
          <cell r="I16">
            <v>1995</v>
          </cell>
          <cell r="J16">
            <v>658735</v>
          </cell>
          <cell r="K16">
            <v>0</v>
          </cell>
          <cell r="L16">
            <v>2005</v>
          </cell>
          <cell r="M16">
            <v>712220</v>
          </cell>
          <cell r="N16">
            <v>0</v>
          </cell>
          <cell r="O16">
            <v>2006</v>
          </cell>
          <cell r="P16">
            <v>696451</v>
          </cell>
          <cell r="Q16" t="str">
            <v>18</v>
          </cell>
        </row>
        <row r="17">
          <cell r="A17" t="str">
            <v>Armenia</v>
          </cell>
          <cell r="B17">
            <v>51</v>
          </cell>
          <cell r="C17">
            <v>1970</v>
          </cell>
          <cell r="D17">
            <v>55694</v>
          </cell>
          <cell r="E17">
            <v>0</v>
          </cell>
          <cell r="F17">
            <v>1985</v>
          </cell>
          <cell r="G17">
            <v>80306</v>
          </cell>
          <cell r="H17">
            <v>0</v>
          </cell>
          <cell r="I17">
            <v>1995</v>
          </cell>
          <cell r="J17">
            <v>48960</v>
          </cell>
          <cell r="K17">
            <v>0</v>
          </cell>
          <cell r="L17">
            <v>2005</v>
          </cell>
          <cell r="M17">
            <v>37499</v>
          </cell>
          <cell r="N17">
            <v>40</v>
          </cell>
          <cell r="O17">
            <v>2006</v>
          </cell>
          <cell r="P17">
            <v>37639</v>
          </cell>
          <cell r="Q17">
            <v>51</v>
          </cell>
        </row>
        <row r="18">
          <cell r="A18" t="str">
            <v>Aruba</v>
          </cell>
          <cell r="B18">
            <v>533</v>
          </cell>
          <cell r="C18">
            <v>1972</v>
          </cell>
          <cell r="D18">
            <v>1201</v>
          </cell>
          <cell r="E18">
            <v>0</v>
          </cell>
          <cell r="F18">
            <v>1985</v>
          </cell>
          <cell r="G18">
            <v>1121</v>
          </cell>
          <cell r="H18">
            <v>0</v>
          </cell>
          <cell r="I18">
            <v>1995</v>
          </cell>
          <cell r="J18">
            <v>1419</v>
          </cell>
          <cell r="K18">
            <v>0</v>
          </cell>
          <cell r="L18">
            <v>2005</v>
          </cell>
          <cell r="M18">
            <v>1234</v>
          </cell>
          <cell r="N18">
            <v>0</v>
          </cell>
          <cell r="O18">
            <v>2006</v>
          </cell>
          <cell r="P18">
            <v>1227</v>
          </cell>
          <cell r="Q18">
            <v>0</v>
          </cell>
        </row>
        <row r="19">
          <cell r="A19" t="str">
            <v>Australia</v>
          </cell>
          <cell r="B19">
            <v>36</v>
          </cell>
          <cell r="C19">
            <v>1970</v>
          </cell>
          <cell r="D19">
            <v>257516</v>
          </cell>
          <cell r="E19" t="str">
            <v>18</v>
          </cell>
          <cell r="F19">
            <v>1985</v>
          </cell>
          <cell r="G19">
            <v>247348</v>
          </cell>
          <cell r="H19">
            <v>18</v>
          </cell>
          <cell r="I19">
            <v>1995</v>
          </cell>
          <cell r="J19">
            <v>256190</v>
          </cell>
          <cell r="K19">
            <v>18</v>
          </cell>
          <cell r="L19">
            <v>2005</v>
          </cell>
          <cell r="M19">
            <v>259791</v>
          </cell>
          <cell r="N19">
            <v>18</v>
          </cell>
          <cell r="O19">
            <v>2006</v>
          </cell>
          <cell r="P19">
            <v>266815</v>
          </cell>
          <cell r="Q19" t="str">
            <v>18, 49</v>
          </cell>
        </row>
        <row r="20">
          <cell r="A20" t="str">
            <v>Austria</v>
          </cell>
          <cell r="B20">
            <v>40</v>
          </cell>
          <cell r="C20">
            <v>1970</v>
          </cell>
          <cell r="D20">
            <v>112301</v>
          </cell>
          <cell r="E20">
            <v>0</v>
          </cell>
          <cell r="F20">
            <v>1985</v>
          </cell>
          <cell r="G20">
            <v>87440</v>
          </cell>
          <cell r="H20">
            <v>0</v>
          </cell>
          <cell r="I20">
            <v>1995</v>
          </cell>
          <cell r="J20">
            <v>88669</v>
          </cell>
          <cell r="K20">
            <v>0</v>
          </cell>
          <cell r="L20">
            <v>2005</v>
          </cell>
          <cell r="M20">
            <v>78190</v>
          </cell>
          <cell r="N20">
            <v>0</v>
          </cell>
          <cell r="O20">
            <v>2006</v>
          </cell>
          <cell r="P20">
            <v>77914</v>
          </cell>
          <cell r="Q20">
            <v>0</v>
          </cell>
        </row>
        <row r="21">
          <cell r="A21" t="str">
            <v>Azerbaijan</v>
          </cell>
          <cell r="B21">
            <v>31</v>
          </cell>
          <cell r="C21">
            <v>1970</v>
          </cell>
          <cell r="D21">
            <v>144757</v>
          </cell>
          <cell r="E21">
            <v>53</v>
          </cell>
          <cell r="F21">
            <v>1985</v>
          </cell>
          <cell r="G21">
            <v>177657</v>
          </cell>
          <cell r="H21">
            <v>0</v>
          </cell>
          <cell r="I21">
            <v>1995</v>
          </cell>
          <cell r="J21">
            <v>143315</v>
          </cell>
          <cell r="K21">
            <v>0</v>
          </cell>
          <cell r="L21">
            <v>2005</v>
          </cell>
          <cell r="M21">
            <v>141901</v>
          </cell>
          <cell r="N21" t="str">
            <v>18, 40</v>
          </cell>
          <cell r="O21">
            <v>2006</v>
          </cell>
          <cell r="P21">
            <v>148946</v>
          </cell>
          <cell r="Q21" t="str">
            <v>18, 40</v>
          </cell>
        </row>
        <row r="22">
          <cell r="A22" t="str">
            <v>Bahamas</v>
          </cell>
          <cell r="B22">
            <v>44</v>
          </cell>
          <cell r="C22">
            <v>1970</v>
          </cell>
          <cell r="D22">
            <v>4894</v>
          </cell>
          <cell r="E22">
            <v>0</v>
          </cell>
          <cell r="F22">
            <v>1985</v>
          </cell>
          <cell r="G22">
            <v>6325</v>
          </cell>
          <cell r="H22">
            <v>0</v>
          </cell>
          <cell r="I22">
            <v>1993</v>
          </cell>
          <cell r="J22">
            <v>6674</v>
          </cell>
          <cell r="K22">
            <v>0</v>
          </cell>
          <cell r="L22">
            <v>2004</v>
          </cell>
          <cell r="M22">
            <v>4446</v>
          </cell>
          <cell r="N22">
            <v>0</v>
          </cell>
          <cell r="O22">
            <v>2005</v>
          </cell>
          <cell r="P22">
            <v>4733</v>
          </cell>
          <cell r="Q22">
            <v>0</v>
          </cell>
        </row>
        <row r="23">
          <cell r="A23" t="str">
            <v>Bahrain</v>
          </cell>
          <cell r="B23">
            <v>48</v>
          </cell>
          <cell r="C23">
            <v>1971</v>
          </cell>
          <cell r="D23">
            <v>6404</v>
          </cell>
          <cell r="E23">
            <v>0</v>
          </cell>
          <cell r="F23">
            <v>1985</v>
          </cell>
          <cell r="G23">
            <v>12314</v>
          </cell>
          <cell r="H23">
            <v>0</v>
          </cell>
          <cell r="I23">
            <v>1995</v>
          </cell>
          <cell r="J23">
            <v>13481</v>
          </cell>
          <cell r="K23">
            <v>0</v>
          </cell>
          <cell r="L23">
            <v>2005</v>
          </cell>
          <cell r="M23">
            <v>15198</v>
          </cell>
          <cell r="N23">
            <v>0</v>
          </cell>
          <cell r="O23">
            <v>2006</v>
          </cell>
          <cell r="P23">
            <v>15053</v>
          </cell>
          <cell r="Q23">
            <v>0</v>
          </cell>
        </row>
        <row r="24">
          <cell r="A24" t="str">
            <v>Bangladesh</v>
          </cell>
          <cell r="B24">
            <v>50</v>
          </cell>
          <cell r="C24">
            <v>1974</v>
          </cell>
          <cell r="D24">
            <v>3312355</v>
          </cell>
          <cell r="E24">
            <v>53</v>
          </cell>
          <cell r="F24">
            <v>1985</v>
          </cell>
          <cell r="G24">
            <v>3778494</v>
          </cell>
          <cell r="H24">
            <v>53</v>
          </cell>
          <cell r="I24">
            <v>1996</v>
          </cell>
          <cell r="J24">
            <v>3663000</v>
          </cell>
          <cell r="K24">
            <v>53</v>
          </cell>
          <cell r="L24">
            <v>2002</v>
          </cell>
          <cell r="M24">
            <v>3814230</v>
          </cell>
          <cell r="N24">
            <v>53</v>
          </cell>
          <cell r="O24">
            <v>2005</v>
          </cell>
          <cell r="P24">
            <v>3617460</v>
          </cell>
          <cell r="Q24">
            <v>53</v>
          </cell>
        </row>
        <row r="25">
          <cell r="A25" t="str">
            <v>Barbados</v>
          </cell>
          <cell r="B25">
            <v>52</v>
          </cell>
          <cell r="C25">
            <v>1970</v>
          </cell>
          <cell r="D25">
            <v>4883</v>
          </cell>
          <cell r="E25" t="str">
            <v>18</v>
          </cell>
          <cell r="F25">
            <v>1985</v>
          </cell>
          <cell r="G25">
            <v>4281</v>
          </cell>
          <cell r="H25" t="str">
            <v>18</v>
          </cell>
          <cell r="I25">
            <v>1992</v>
          </cell>
          <cell r="J25">
            <v>4139</v>
          </cell>
          <cell r="K25" t="str">
            <v>18</v>
          </cell>
          <cell r="L25">
            <v>2005</v>
          </cell>
          <cell r="M25">
            <v>3508</v>
          </cell>
          <cell r="N25" t="str">
            <v>18, 49</v>
          </cell>
          <cell r="O25">
            <v>2006</v>
          </cell>
          <cell r="P25">
            <v>3414</v>
          </cell>
          <cell r="Q25" t="str">
            <v>18, 49</v>
          </cell>
        </row>
        <row r="26">
          <cell r="A26" t="str">
            <v>Belarus</v>
          </cell>
          <cell r="B26">
            <v>112</v>
          </cell>
          <cell r="C26">
            <v>1970</v>
          </cell>
          <cell r="D26">
            <v>146676</v>
          </cell>
          <cell r="E26">
            <v>0</v>
          </cell>
          <cell r="F26">
            <v>1985</v>
          </cell>
          <cell r="G26">
            <v>165034</v>
          </cell>
          <cell r="H26">
            <v>0</v>
          </cell>
          <cell r="I26">
            <v>1995</v>
          </cell>
          <cell r="J26">
            <v>101144</v>
          </cell>
          <cell r="K26">
            <v>0</v>
          </cell>
          <cell r="L26">
            <v>2005</v>
          </cell>
          <cell r="M26">
            <v>90508</v>
          </cell>
          <cell r="N26" t="str">
            <v>40</v>
          </cell>
          <cell r="O26">
            <v>2006</v>
          </cell>
          <cell r="P26">
            <v>96721</v>
          </cell>
          <cell r="Q26" t="str">
            <v>40</v>
          </cell>
        </row>
        <row r="27">
          <cell r="A27" t="str">
            <v>Belgium</v>
          </cell>
          <cell r="B27">
            <v>56</v>
          </cell>
          <cell r="C27">
            <v>1970</v>
          </cell>
          <cell r="D27">
            <v>142168</v>
          </cell>
          <cell r="E27">
            <v>0</v>
          </cell>
          <cell r="F27">
            <v>1985</v>
          </cell>
          <cell r="G27">
            <v>114030</v>
          </cell>
          <cell r="H27">
            <v>0</v>
          </cell>
          <cell r="I27">
            <v>1995</v>
          </cell>
          <cell r="J27">
            <v>115361</v>
          </cell>
          <cell r="K27">
            <v>0</v>
          </cell>
          <cell r="L27">
            <v>2006</v>
          </cell>
          <cell r="M27">
            <v>121382</v>
          </cell>
          <cell r="N27" t="str">
            <v>29, 33</v>
          </cell>
          <cell r="O27">
            <v>2007</v>
          </cell>
          <cell r="P27">
            <v>120663</v>
          </cell>
          <cell r="Q27" t="str">
            <v>29, 33</v>
          </cell>
        </row>
        <row r="28">
          <cell r="A28" t="str">
            <v>Belize</v>
          </cell>
          <cell r="B28">
            <v>84</v>
          </cell>
          <cell r="C28">
            <v>1970</v>
          </cell>
          <cell r="D28">
            <v>4455</v>
          </cell>
          <cell r="E28" t="str">
            <v>43</v>
          </cell>
          <cell r="F28">
            <v>1985</v>
          </cell>
          <cell r="G28">
            <v>5916</v>
          </cell>
          <cell r="H28">
            <v>43</v>
          </cell>
          <cell r="I28">
            <v>1995</v>
          </cell>
          <cell r="J28">
            <v>6623</v>
          </cell>
          <cell r="K28" t="str">
            <v>43</v>
          </cell>
          <cell r="L28">
            <v>2004</v>
          </cell>
          <cell r="M28">
            <v>8083</v>
          </cell>
          <cell r="N28" t="str">
            <v>43</v>
          </cell>
          <cell r="O28">
            <v>2005</v>
          </cell>
          <cell r="P28">
            <v>8396</v>
          </cell>
          <cell r="Q28" t="str">
            <v>43</v>
          </cell>
        </row>
        <row r="29">
          <cell r="A29" t="str">
            <v>Benin</v>
          </cell>
          <cell r="B29">
            <v>204</v>
          </cell>
          <cell r="C29" t="str">
            <v>..</v>
          </cell>
          <cell r="D29" t="str">
            <v>..</v>
          </cell>
          <cell r="E29">
            <v>0</v>
          </cell>
          <cell r="F29">
            <v>1980</v>
          </cell>
          <cell r="G29">
            <v>186948</v>
          </cell>
          <cell r="H29">
            <v>53</v>
          </cell>
          <cell r="I29">
            <v>1992</v>
          </cell>
          <cell r="J29">
            <v>237214</v>
          </cell>
          <cell r="K29">
            <v>53</v>
          </cell>
          <cell r="L29">
            <v>2002</v>
          </cell>
          <cell r="M29">
            <v>315932</v>
          </cell>
          <cell r="N29">
            <v>52</v>
          </cell>
          <cell r="O29">
            <v>2005</v>
          </cell>
          <cell r="P29">
            <v>356593</v>
          </cell>
          <cell r="Q29">
            <v>52</v>
          </cell>
        </row>
        <row r="30">
          <cell r="A30" t="str">
            <v>Bermuda</v>
          </cell>
          <cell r="B30">
            <v>60</v>
          </cell>
          <cell r="C30">
            <v>1970</v>
          </cell>
          <cell r="D30">
            <v>1062</v>
          </cell>
          <cell r="E30">
            <v>0</v>
          </cell>
          <cell r="F30">
            <v>1985</v>
          </cell>
          <cell r="G30">
            <v>914</v>
          </cell>
          <cell r="H30">
            <v>0</v>
          </cell>
          <cell r="I30">
            <v>1995</v>
          </cell>
          <cell r="J30">
            <v>832</v>
          </cell>
          <cell r="K30">
            <v>35</v>
          </cell>
          <cell r="L30">
            <v>2005</v>
          </cell>
          <cell r="M30">
            <v>835</v>
          </cell>
          <cell r="N30">
            <v>35</v>
          </cell>
          <cell r="O30">
            <v>2006</v>
          </cell>
          <cell r="P30">
            <v>798</v>
          </cell>
          <cell r="Q30">
            <v>35</v>
          </cell>
        </row>
        <row r="31">
          <cell r="A31" t="str">
            <v>Bhutan</v>
          </cell>
          <cell r="B31">
            <v>64</v>
          </cell>
          <cell r="C31" t="str">
            <v>..</v>
          </cell>
          <cell r="D31" t="str">
            <v>..</v>
          </cell>
          <cell r="E31">
            <v>0</v>
          </cell>
          <cell r="F31">
            <v>1984</v>
          </cell>
          <cell r="G31">
            <v>17628</v>
          </cell>
          <cell r="H31" t="str">
            <v>53</v>
          </cell>
          <cell r="I31">
            <v>1993</v>
          </cell>
          <cell r="J31">
            <v>20462</v>
          </cell>
          <cell r="K31" t="str">
            <v>53</v>
          </cell>
          <cell r="L31">
            <v>2000</v>
          </cell>
          <cell r="M31">
            <v>19782</v>
          </cell>
          <cell r="N31" t="str">
            <v>53</v>
          </cell>
          <cell r="O31">
            <v>2005</v>
          </cell>
          <cell r="P31">
            <v>12538</v>
          </cell>
          <cell r="Q31">
            <v>0</v>
          </cell>
        </row>
        <row r="32">
          <cell r="A32" t="str">
            <v>Bolivia</v>
          </cell>
          <cell r="B32">
            <v>68</v>
          </cell>
          <cell r="C32">
            <v>1975</v>
          </cell>
          <cell r="D32">
            <v>223667</v>
          </cell>
          <cell r="E32" t="str">
            <v>53</v>
          </cell>
          <cell r="F32">
            <v>1980</v>
          </cell>
          <cell r="G32">
            <v>214206</v>
          </cell>
          <cell r="H32" t="str">
            <v>42, 53</v>
          </cell>
          <cell r="I32">
            <v>1993</v>
          </cell>
          <cell r="J32">
            <v>242819</v>
          </cell>
          <cell r="K32" t="str">
            <v>53</v>
          </cell>
          <cell r="L32">
            <v>2002</v>
          </cell>
          <cell r="M32">
            <v>247065</v>
          </cell>
          <cell r="N32" t="str">
            <v>53</v>
          </cell>
          <cell r="O32">
            <v>2006</v>
          </cell>
          <cell r="P32">
            <v>245495</v>
          </cell>
          <cell r="Q32" t="str">
            <v>53</v>
          </cell>
        </row>
        <row r="33">
          <cell r="A33" t="str">
            <v>Bosnia and Herzegovina</v>
          </cell>
          <cell r="B33">
            <v>70</v>
          </cell>
          <cell r="C33">
            <v>1970</v>
          </cell>
          <cell r="D33">
            <v>79296</v>
          </cell>
          <cell r="E33">
            <v>0</v>
          </cell>
          <cell r="F33">
            <v>1985</v>
          </cell>
          <cell r="G33">
            <v>72722</v>
          </cell>
          <cell r="H33">
            <v>0</v>
          </cell>
          <cell r="I33">
            <v>1996</v>
          </cell>
          <cell r="J33">
            <v>46594</v>
          </cell>
          <cell r="K33">
            <v>0</v>
          </cell>
          <cell r="L33">
            <v>2005</v>
          </cell>
          <cell r="M33">
            <v>34627</v>
          </cell>
          <cell r="N33">
            <v>0</v>
          </cell>
          <cell r="O33">
            <v>2006</v>
          </cell>
          <cell r="P33">
            <v>34033</v>
          </cell>
          <cell r="Q33">
            <v>0</v>
          </cell>
        </row>
        <row r="34">
          <cell r="A34" t="str">
            <v>Botswana</v>
          </cell>
          <cell r="B34">
            <v>72</v>
          </cell>
          <cell r="C34">
            <v>1971</v>
          </cell>
          <cell r="D34">
            <v>26695</v>
          </cell>
          <cell r="E34" t="str">
            <v>53</v>
          </cell>
          <cell r="F34">
            <v>1981</v>
          </cell>
          <cell r="G34">
            <v>39277</v>
          </cell>
          <cell r="H34" t="str">
            <v>53</v>
          </cell>
          <cell r="I34">
            <v>1991</v>
          </cell>
          <cell r="J34">
            <v>51745</v>
          </cell>
          <cell r="K34" t="str">
            <v>53</v>
          </cell>
          <cell r="L34">
            <v>2001</v>
          </cell>
          <cell r="M34">
            <v>50849</v>
          </cell>
          <cell r="N34" t="str">
            <v>52</v>
          </cell>
          <cell r="O34">
            <v>2006</v>
          </cell>
          <cell r="P34">
            <v>51256</v>
          </cell>
          <cell r="Q34" t="str">
            <v>53</v>
          </cell>
        </row>
        <row r="35">
          <cell r="A35" t="str">
            <v>Brazil</v>
          </cell>
          <cell r="B35">
            <v>76</v>
          </cell>
          <cell r="C35">
            <v>1970</v>
          </cell>
          <cell r="D35">
            <v>3647577</v>
          </cell>
          <cell r="E35" t="str">
            <v>52</v>
          </cell>
          <cell r="F35">
            <v>1980</v>
          </cell>
          <cell r="G35">
            <v>3891681</v>
          </cell>
          <cell r="H35" t="str">
            <v>52</v>
          </cell>
          <cell r="I35">
            <v>1995</v>
          </cell>
          <cell r="J35">
            <v>3495249</v>
          </cell>
          <cell r="K35" t="str">
            <v>53</v>
          </cell>
          <cell r="L35">
            <v>2005</v>
          </cell>
          <cell r="M35">
            <v>2792518</v>
          </cell>
          <cell r="N35">
            <v>0</v>
          </cell>
          <cell r="O35">
            <v>2006</v>
          </cell>
          <cell r="P35">
            <v>2743000</v>
          </cell>
          <cell r="Q35">
            <v>0</v>
          </cell>
        </row>
        <row r="36">
          <cell r="A36" t="str">
            <v>British Virgin Islands</v>
          </cell>
          <cell r="B36">
            <v>92</v>
          </cell>
          <cell r="C36">
            <v>1970</v>
          </cell>
          <cell r="D36">
            <v>313</v>
          </cell>
          <cell r="E36">
            <v>0</v>
          </cell>
          <cell r="F36">
            <v>1985</v>
          </cell>
          <cell r="G36">
            <v>241</v>
          </cell>
          <cell r="H36">
            <v>0</v>
          </cell>
          <cell r="I36">
            <v>1995</v>
          </cell>
          <cell r="J36">
            <v>283</v>
          </cell>
          <cell r="K36">
            <v>0</v>
          </cell>
          <cell r="L36">
            <v>2003</v>
          </cell>
          <cell r="M36">
            <v>269</v>
          </cell>
          <cell r="N36">
            <v>0</v>
          </cell>
          <cell r="O36">
            <v>2004</v>
          </cell>
          <cell r="P36">
            <v>316</v>
          </cell>
          <cell r="Q36">
            <v>0</v>
          </cell>
        </row>
        <row r="37">
          <cell r="A37" t="str">
            <v>Brunei Darussalam</v>
          </cell>
          <cell r="B37">
            <v>96</v>
          </cell>
          <cell r="C37">
            <v>1971</v>
          </cell>
          <cell r="D37">
            <v>5181</v>
          </cell>
          <cell r="E37">
            <v>18</v>
          </cell>
          <cell r="F37">
            <v>1985</v>
          </cell>
          <cell r="G37">
            <v>6682</v>
          </cell>
          <cell r="H37" t="str">
            <v>18</v>
          </cell>
          <cell r="I37">
            <v>1996</v>
          </cell>
          <cell r="J37">
            <v>7633</v>
          </cell>
          <cell r="K37" t="str">
            <v>18</v>
          </cell>
          <cell r="L37">
            <v>2004</v>
          </cell>
          <cell r="M37">
            <v>7163</v>
          </cell>
          <cell r="N37" t="str">
            <v>18</v>
          </cell>
          <cell r="O37">
            <v>2005</v>
          </cell>
          <cell r="P37">
            <v>6933</v>
          </cell>
          <cell r="Q37" t="str">
            <v>18, 49</v>
          </cell>
        </row>
        <row r="38">
          <cell r="A38" t="str">
            <v>Bulgaria</v>
          </cell>
          <cell r="B38">
            <v>100</v>
          </cell>
          <cell r="C38">
            <v>1970</v>
          </cell>
          <cell r="D38">
            <v>138745</v>
          </cell>
          <cell r="E38">
            <v>0</v>
          </cell>
          <cell r="F38">
            <v>1985</v>
          </cell>
          <cell r="G38">
            <v>118955</v>
          </cell>
          <cell r="H38">
            <v>0</v>
          </cell>
          <cell r="I38">
            <v>1995</v>
          </cell>
          <cell r="J38">
            <v>71967</v>
          </cell>
          <cell r="K38">
            <v>0</v>
          </cell>
          <cell r="L38">
            <v>2005</v>
          </cell>
          <cell r="M38">
            <v>71075</v>
          </cell>
          <cell r="N38">
            <v>0</v>
          </cell>
          <cell r="O38">
            <v>2006</v>
          </cell>
          <cell r="P38">
            <v>73978</v>
          </cell>
          <cell r="Q38">
            <v>0</v>
          </cell>
        </row>
        <row r="39">
          <cell r="A39" t="str">
            <v>Burkina Faso</v>
          </cell>
          <cell r="B39">
            <v>854</v>
          </cell>
          <cell r="C39">
            <v>1975</v>
          </cell>
          <cell r="D39">
            <v>280477</v>
          </cell>
          <cell r="E39" t="str">
            <v>52</v>
          </cell>
          <cell r="F39">
            <v>1985</v>
          </cell>
          <cell r="G39">
            <v>385454</v>
          </cell>
          <cell r="H39" t="str">
            <v>42, 52</v>
          </cell>
          <cell r="I39">
            <v>1996</v>
          </cell>
          <cell r="J39">
            <v>486253</v>
          </cell>
          <cell r="K39" t="str">
            <v>42, 52</v>
          </cell>
          <cell r="L39" t="str">
            <v>..</v>
          </cell>
          <cell r="M39" t="str">
            <v>..</v>
          </cell>
          <cell r="N39">
            <v>0</v>
          </cell>
          <cell r="O39">
            <v>2002</v>
          </cell>
          <cell r="P39">
            <v>506560</v>
          </cell>
          <cell r="Q39" t="str">
            <v>52</v>
          </cell>
        </row>
        <row r="40">
          <cell r="A40" t="str">
            <v>Burundi</v>
          </cell>
          <cell r="B40">
            <v>108</v>
          </cell>
          <cell r="C40">
            <v>1971</v>
          </cell>
          <cell r="D40">
            <v>141401</v>
          </cell>
          <cell r="E40" t="str">
            <v>45, 53</v>
          </cell>
          <cell r="F40" t="str">
            <v>..</v>
          </cell>
          <cell r="G40" t="str">
            <v>..</v>
          </cell>
          <cell r="H40">
            <v>0</v>
          </cell>
          <cell r="I40">
            <v>1990</v>
          </cell>
          <cell r="J40">
            <v>262008</v>
          </cell>
          <cell r="K40" t="str">
            <v>53</v>
          </cell>
          <cell r="L40" t="str">
            <v>..</v>
          </cell>
          <cell r="M40" t="str">
            <v>..</v>
          </cell>
          <cell r="N40">
            <v>0</v>
          </cell>
          <cell r="O40">
            <v>2002</v>
          </cell>
          <cell r="P40">
            <v>232621</v>
          </cell>
          <cell r="Q40" t="str">
            <v>52</v>
          </cell>
        </row>
        <row r="41">
          <cell r="A41" t="str">
            <v>Cambodia</v>
          </cell>
          <cell r="B41">
            <v>116</v>
          </cell>
          <cell r="C41" t="str">
            <v>..</v>
          </cell>
          <cell r="D41" t="str">
            <v>..</v>
          </cell>
          <cell r="E41">
            <v>0</v>
          </cell>
          <cell r="F41" t="str">
            <v>..</v>
          </cell>
          <cell r="G41" t="str">
            <v>..</v>
          </cell>
          <cell r="H41">
            <v>0</v>
          </cell>
          <cell r="I41">
            <v>1996</v>
          </cell>
          <cell r="J41">
            <v>392920</v>
          </cell>
          <cell r="K41" t="str">
            <v>53</v>
          </cell>
          <cell r="L41" t="str">
            <v>..</v>
          </cell>
          <cell r="M41" t="str">
            <v>..</v>
          </cell>
          <cell r="N41">
            <v>0</v>
          </cell>
          <cell r="O41">
            <v>2004</v>
          </cell>
          <cell r="P41">
            <v>324025</v>
          </cell>
          <cell r="Q41" t="str">
            <v>53</v>
          </cell>
        </row>
        <row r="42">
          <cell r="A42" t="str">
            <v>Cameroon</v>
          </cell>
          <cell r="B42">
            <v>120</v>
          </cell>
          <cell r="C42">
            <v>1976</v>
          </cell>
          <cell r="D42">
            <v>362492</v>
          </cell>
          <cell r="E42" t="str">
            <v>42,  52</v>
          </cell>
          <cell r="F42">
            <v>1987</v>
          </cell>
          <cell r="G42">
            <v>443692</v>
          </cell>
          <cell r="H42" t="str">
            <v>53</v>
          </cell>
          <cell r="I42">
            <v>1997</v>
          </cell>
          <cell r="J42">
            <v>500417</v>
          </cell>
          <cell r="K42" t="str">
            <v>53</v>
          </cell>
          <cell r="L42">
            <v>2000</v>
          </cell>
          <cell r="M42">
            <v>581096</v>
          </cell>
          <cell r="N42" t="str">
            <v>53</v>
          </cell>
          <cell r="O42">
            <v>2003</v>
          </cell>
          <cell r="P42">
            <v>631788</v>
          </cell>
          <cell r="Q42" t="str">
            <v>53</v>
          </cell>
        </row>
        <row r="43">
          <cell r="A43" t="str">
            <v>Canada</v>
          </cell>
          <cell r="B43">
            <v>124</v>
          </cell>
          <cell r="C43">
            <v>1970</v>
          </cell>
          <cell r="D43">
            <v>371988</v>
          </cell>
          <cell r="E43">
            <v>30</v>
          </cell>
          <cell r="F43">
            <v>1985</v>
          </cell>
          <cell r="G43">
            <v>375727</v>
          </cell>
          <cell r="H43">
            <v>30</v>
          </cell>
          <cell r="I43">
            <v>1995</v>
          </cell>
          <cell r="J43">
            <v>378011</v>
          </cell>
          <cell r="K43">
            <v>30</v>
          </cell>
          <cell r="L43">
            <v>2005</v>
          </cell>
          <cell r="M43">
            <v>342176</v>
          </cell>
          <cell r="N43">
            <v>30</v>
          </cell>
          <cell r="O43">
            <v>2006</v>
          </cell>
          <cell r="P43">
            <v>350181</v>
          </cell>
          <cell r="Q43" t="str">
            <v>30, 49</v>
          </cell>
        </row>
        <row r="44">
          <cell r="A44" t="str">
            <v>Cape Verde</v>
          </cell>
          <cell r="B44">
            <v>132</v>
          </cell>
          <cell r="C44">
            <v>1970</v>
          </cell>
          <cell r="D44">
            <v>11211</v>
          </cell>
          <cell r="E44">
            <v>0</v>
          </cell>
          <cell r="F44">
            <v>1980</v>
          </cell>
          <cell r="G44">
            <v>11396</v>
          </cell>
          <cell r="H44">
            <v>0</v>
          </cell>
          <cell r="I44">
            <v>1998</v>
          </cell>
          <cell r="J44">
            <v>15460</v>
          </cell>
          <cell r="K44">
            <v>0</v>
          </cell>
          <cell r="L44">
            <v>2000</v>
          </cell>
          <cell r="M44">
            <v>12746</v>
          </cell>
          <cell r="N44">
            <v>0</v>
          </cell>
          <cell r="O44">
            <v>2003</v>
          </cell>
          <cell r="P44">
            <v>10141</v>
          </cell>
          <cell r="Q44" t="str">
            <v>53</v>
          </cell>
        </row>
        <row r="45">
          <cell r="A45" t="str">
            <v>Cayman Islands</v>
          </cell>
          <cell r="B45">
            <v>136</v>
          </cell>
          <cell r="C45">
            <v>1970</v>
          </cell>
          <cell r="D45">
            <v>313</v>
          </cell>
          <cell r="E45">
            <v>0</v>
          </cell>
          <cell r="F45">
            <v>1985</v>
          </cell>
          <cell r="G45">
            <v>367</v>
          </cell>
          <cell r="H45">
            <v>0</v>
          </cell>
          <cell r="I45">
            <v>1995</v>
          </cell>
          <cell r="J45">
            <v>484</v>
          </cell>
          <cell r="K45">
            <v>0</v>
          </cell>
          <cell r="L45">
            <v>2005</v>
          </cell>
          <cell r="M45">
            <v>699</v>
          </cell>
          <cell r="N45">
            <v>0</v>
          </cell>
          <cell r="O45">
            <v>2006</v>
          </cell>
          <cell r="P45">
            <v>710</v>
          </cell>
          <cell r="Q45">
            <v>0</v>
          </cell>
        </row>
        <row r="46">
          <cell r="A46" t="str">
            <v>Central African Republic</v>
          </cell>
          <cell r="B46">
            <v>140</v>
          </cell>
          <cell r="C46">
            <v>1975</v>
          </cell>
          <cell r="D46">
            <v>87972</v>
          </cell>
          <cell r="E46" t="str">
            <v>53</v>
          </cell>
          <cell r="F46">
            <v>1988</v>
          </cell>
          <cell r="G46">
            <v>120887</v>
          </cell>
          <cell r="H46" t="str">
            <v>42, 53</v>
          </cell>
          <cell r="I46">
            <v>1994</v>
          </cell>
          <cell r="J46">
            <v>113915</v>
          </cell>
          <cell r="K46" t="str">
            <v>53</v>
          </cell>
          <cell r="L46" t="str">
            <v>..</v>
          </cell>
          <cell r="M46" t="str">
            <v>..</v>
          </cell>
          <cell r="N46">
            <v>0</v>
          </cell>
          <cell r="O46">
            <v>2003</v>
          </cell>
          <cell r="P46">
            <v>116036</v>
          </cell>
          <cell r="Q46">
            <v>42</v>
          </cell>
        </row>
        <row r="47">
          <cell r="A47" t="str">
            <v>Chad</v>
          </cell>
          <cell r="B47">
            <v>148</v>
          </cell>
          <cell r="C47" t="str">
            <v>..</v>
          </cell>
          <cell r="D47" t="str">
            <v>..</v>
          </cell>
          <cell r="E47">
            <v>0</v>
          </cell>
          <cell r="F47" t="str">
            <v>..</v>
          </cell>
          <cell r="G47" t="str">
            <v>..</v>
          </cell>
          <cell r="H47">
            <v>0</v>
          </cell>
          <cell r="I47">
            <v>1996</v>
          </cell>
          <cell r="J47">
            <v>311089</v>
          </cell>
          <cell r="K47" t="str">
            <v>53</v>
          </cell>
          <cell r="L47" t="str">
            <v>..</v>
          </cell>
          <cell r="M47" t="str">
            <v>..</v>
          </cell>
          <cell r="N47">
            <v>0</v>
          </cell>
          <cell r="O47">
            <v>2003</v>
          </cell>
          <cell r="P47">
            <v>425935</v>
          </cell>
          <cell r="Q47" t="str">
            <v>52</v>
          </cell>
        </row>
        <row r="48">
          <cell r="A48" t="str">
            <v>Channel Islands</v>
          </cell>
          <cell r="B48">
            <v>830</v>
          </cell>
          <cell r="C48">
            <v>1970</v>
          </cell>
          <cell r="D48">
            <v>1780</v>
          </cell>
          <cell r="E48" t="str">
            <v>18</v>
          </cell>
          <cell r="F48">
            <v>1985</v>
          </cell>
          <cell r="G48">
            <v>1549</v>
          </cell>
          <cell r="H48">
            <v>0</v>
          </cell>
          <cell r="I48">
            <v>1995</v>
          </cell>
          <cell r="J48">
            <v>1745</v>
          </cell>
          <cell r="K48">
            <v>0</v>
          </cell>
          <cell r="L48">
            <v>2005</v>
          </cell>
          <cell r="M48">
            <v>1608</v>
          </cell>
          <cell r="N48">
            <v>0</v>
          </cell>
          <cell r="O48">
            <v>2006</v>
          </cell>
          <cell r="P48">
            <v>1548</v>
          </cell>
          <cell r="Q48">
            <v>0</v>
          </cell>
        </row>
        <row r="49">
          <cell r="A49" t="str">
            <v>Chile</v>
          </cell>
          <cell r="B49">
            <v>152</v>
          </cell>
          <cell r="C49">
            <v>1970</v>
          </cell>
          <cell r="D49">
            <v>261986</v>
          </cell>
          <cell r="E49">
            <v>0</v>
          </cell>
          <cell r="F49">
            <v>1985</v>
          </cell>
          <cell r="G49">
            <v>261978</v>
          </cell>
          <cell r="H49">
            <v>0</v>
          </cell>
          <cell r="I49">
            <v>1995</v>
          </cell>
          <cell r="J49">
            <v>265932</v>
          </cell>
          <cell r="K49">
            <v>0</v>
          </cell>
          <cell r="L49">
            <v>2005</v>
          </cell>
          <cell r="M49">
            <v>230831</v>
          </cell>
          <cell r="N49">
            <v>0</v>
          </cell>
          <cell r="O49">
            <v>2006</v>
          </cell>
          <cell r="P49">
            <v>243561</v>
          </cell>
          <cell r="Q49" t="str">
            <v>49</v>
          </cell>
        </row>
        <row r="50">
          <cell r="A50" t="str">
            <v>China</v>
          </cell>
          <cell r="B50">
            <v>156</v>
          </cell>
          <cell r="C50">
            <v>1970</v>
          </cell>
          <cell r="D50">
            <v>27387360</v>
          </cell>
          <cell r="E50" t="str">
            <v>53</v>
          </cell>
          <cell r="F50">
            <v>1985</v>
          </cell>
          <cell r="G50">
            <v>22020000</v>
          </cell>
          <cell r="H50" t="str">
            <v>50</v>
          </cell>
          <cell r="I50">
            <v>1995</v>
          </cell>
          <cell r="J50">
            <v>20630000</v>
          </cell>
          <cell r="K50">
            <v>0</v>
          </cell>
          <cell r="L50">
            <v>2005</v>
          </cell>
          <cell r="M50">
            <v>16170000</v>
          </cell>
          <cell r="N50">
            <v>0</v>
          </cell>
          <cell r="O50">
            <v>2006</v>
          </cell>
          <cell r="P50">
            <v>15732240</v>
          </cell>
          <cell r="Q50">
            <v>0</v>
          </cell>
        </row>
        <row r="51">
          <cell r="A51" t="str">
            <v>China, Hong Kong SAR</v>
          </cell>
          <cell r="B51">
            <v>344</v>
          </cell>
          <cell r="C51">
            <v>1970</v>
          </cell>
          <cell r="D51">
            <v>79132</v>
          </cell>
          <cell r="E51">
            <v>0</v>
          </cell>
          <cell r="F51">
            <v>1985</v>
          </cell>
          <cell r="G51">
            <v>76118</v>
          </cell>
          <cell r="H51">
            <v>0</v>
          </cell>
          <cell r="I51">
            <v>1995</v>
          </cell>
          <cell r="J51">
            <v>68616</v>
          </cell>
          <cell r="K51">
            <v>0</v>
          </cell>
          <cell r="L51">
            <v>2005</v>
          </cell>
          <cell r="M51">
            <v>57098</v>
          </cell>
          <cell r="N51">
            <v>0</v>
          </cell>
          <cell r="O51">
            <v>2006</v>
          </cell>
          <cell r="P51">
            <v>65626</v>
          </cell>
          <cell r="Q51">
            <v>0</v>
          </cell>
        </row>
        <row r="52">
          <cell r="A52" t="str">
            <v>China, Macao SAR</v>
          </cell>
          <cell r="B52">
            <v>446</v>
          </cell>
          <cell r="C52">
            <v>1970</v>
          </cell>
          <cell r="D52">
            <v>2670</v>
          </cell>
          <cell r="E52">
            <v>17</v>
          </cell>
          <cell r="F52">
            <v>1985</v>
          </cell>
          <cell r="G52">
            <v>7560</v>
          </cell>
          <cell r="H52">
            <v>0</v>
          </cell>
          <cell r="I52">
            <v>1995</v>
          </cell>
          <cell r="J52">
            <v>5876</v>
          </cell>
          <cell r="K52">
            <v>0</v>
          </cell>
          <cell r="L52">
            <v>2005</v>
          </cell>
          <cell r="M52">
            <v>3671</v>
          </cell>
          <cell r="N52">
            <v>0</v>
          </cell>
          <cell r="O52">
            <v>2006</v>
          </cell>
          <cell r="P52">
            <v>4058</v>
          </cell>
          <cell r="Q52">
            <v>0</v>
          </cell>
        </row>
        <row r="53">
          <cell r="A53" t="str">
            <v>Colombia</v>
          </cell>
          <cell r="B53">
            <v>170</v>
          </cell>
          <cell r="C53">
            <v>1974</v>
          </cell>
          <cell r="D53">
            <v>867803</v>
          </cell>
          <cell r="E53" t="str">
            <v>53</v>
          </cell>
          <cell r="F53">
            <v>1985</v>
          </cell>
          <cell r="G53">
            <v>843008</v>
          </cell>
          <cell r="H53">
            <v>42</v>
          </cell>
          <cell r="I53">
            <v>1994</v>
          </cell>
          <cell r="J53">
            <v>995291</v>
          </cell>
          <cell r="K53" t="str">
            <v>53</v>
          </cell>
          <cell r="L53">
            <v>2004</v>
          </cell>
          <cell r="M53">
            <v>847351</v>
          </cell>
          <cell r="N53" t="str">
            <v>53</v>
          </cell>
          <cell r="O53">
            <v>2005</v>
          </cell>
          <cell r="P53">
            <v>833070</v>
          </cell>
          <cell r="Q53">
            <v>42</v>
          </cell>
        </row>
        <row r="54">
          <cell r="A54" t="str">
            <v>Comoros</v>
          </cell>
          <cell r="B54">
            <v>174</v>
          </cell>
          <cell r="C54">
            <v>1966</v>
          </cell>
          <cell r="D54">
            <v>11068</v>
          </cell>
          <cell r="E54" t="str">
            <v>42, 52</v>
          </cell>
          <cell r="F54">
            <v>1980</v>
          </cell>
          <cell r="G54">
            <v>17785</v>
          </cell>
          <cell r="H54" t="str">
            <v>42, 52</v>
          </cell>
          <cell r="I54">
            <v>1995</v>
          </cell>
          <cell r="J54">
            <v>19428</v>
          </cell>
          <cell r="K54" t="str">
            <v>52</v>
          </cell>
          <cell r="L54" t="str">
            <v>..</v>
          </cell>
          <cell r="M54" t="str">
            <v>..</v>
          </cell>
          <cell r="N54">
            <v>0</v>
          </cell>
          <cell r="O54">
            <v>2003</v>
          </cell>
          <cell r="P54">
            <v>27274</v>
          </cell>
          <cell r="Q54" t="str">
            <v>52</v>
          </cell>
        </row>
        <row r="55">
          <cell r="A55" t="str">
            <v>Congo</v>
          </cell>
          <cell r="B55">
            <v>178</v>
          </cell>
          <cell r="C55">
            <v>1974</v>
          </cell>
          <cell r="D55">
            <v>61346</v>
          </cell>
          <cell r="E55" t="str">
            <v>52</v>
          </cell>
          <cell r="F55">
            <v>1984</v>
          </cell>
          <cell r="G55">
            <v>91562</v>
          </cell>
          <cell r="H55" t="str">
            <v>52</v>
          </cell>
          <cell r="I55" t="str">
            <v>..</v>
          </cell>
          <cell r="J55" t="str">
            <v>..</v>
          </cell>
          <cell r="K55">
            <v>0</v>
          </cell>
          <cell r="L55" t="str">
            <v>..</v>
          </cell>
          <cell r="M55" t="str">
            <v>..</v>
          </cell>
          <cell r="N55">
            <v>0</v>
          </cell>
          <cell r="O55">
            <v>2004</v>
          </cell>
          <cell r="P55">
            <v>129253</v>
          </cell>
          <cell r="Q55" t="str">
            <v>53</v>
          </cell>
        </row>
        <row r="56">
          <cell r="A56" t="str">
            <v>Cook Islands</v>
          </cell>
          <cell r="B56">
            <v>184</v>
          </cell>
          <cell r="C56">
            <v>1970</v>
          </cell>
          <cell r="D56">
            <v>773</v>
          </cell>
          <cell r="E56" t="str">
            <v>5, 18</v>
          </cell>
          <cell r="F56">
            <v>1985</v>
          </cell>
          <cell r="G56">
            <v>423</v>
          </cell>
          <cell r="H56" t="str">
            <v>5, 18</v>
          </cell>
          <cell r="I56">
            <v>1995</v>
          </cell>
          <cell r="J56">
            <v>490</v>
          </cell>
          <cell r="K56">
            <v>0</v>
          </cell>
          <cell r="L56">
            <v>2006</v>
          </cell>
          <cell r="M56">
            <v>278</v>
          </cell>
          <cell r="N56">
            <v>0</v>
          </cell>
          <cell r="O56">
            <v>2007</v>
          </cell>
          <cell r="P56">
            <v>287</v>
          </cell>
          <cell r="Q56">
            <v>0</v>
          </cell>
        </row>
        <row r="57">
          <cell r="A57" t="str">
            <v>Costa Rica</v>
          </cell>
          <cell r="B57">
            <v>188</v>
          </cell>
          <cell r="C57">
            <v>1970</v>
          </cell>
          <cell r="D57">
            <v>57757</v>
          </cell>
          <cell r="E57">
            <v>0</v>
          </cell>
          <cell r="F57">
            <v>1985</v>
          </cell>
          <cell r="G57">
            <v>84252</v>
          </cell>
          <cell r="H57">
            <v>0</v>
          </cell>
          <cell r="I57">
            <v>1995</v>
          </cell>
          <cell r="J57">
            <v>80306</v>
          </cell>
          <cell r="K57">
            <v>0</v>
          </cell>
          <cell r="L57">
            <v>2005</v>
          </cell>
          <cell r="M57">
            <v>71548</v>
          </cell>
          <cell r="N57">
            <v>0</v>
          </cell>
          <cell r="O57">
            <v>2006</v>
          </cell>
          <cell r="P57">
            <v>71291</v>
          </cell>
          <cell r="Q57">
            <v>0</v>
          </cell>
        </row>
        <row r="58">
          <cell r="A58" t="str">
            <v>Côte d'Ivoire</v>
          </cell>
          <cell r="B58">
            <v>384</v>
          </cell>
          <cell r="C58">
            <v>1979</v>
          </cell>
          <cell r="D58">
            <v>419760</v>
          </cell>
          <cell r="E58" t="str">
            <v>53</v>
          </cell>
          <cell r="F58">
            <v>1988</v>
          </cell>
          <cell r="G58">
            <v>519168</v>
          </cell>
          <cell r="H58" t="str">
            <v>53</v>
          </cell>
          <cell r="I58">
            <v>1998</v>
          </cell>
          <cell r="J58">
            <v>630006</v>
          </cell>
          <cell r="K58" t="str">
            <v>53</v>
          </cell>
          <cell r="L58" t="str">
            <v>..</v>
          </cell>
          <cell r="M58" t="str">
            <v>..</v>
          </cell>
          <cell r="N58">
            <v>0</v>
          </cell>
          <cell r="O58">
            <v>2004</v>
          </cell>
          <cell r="P58">
            <v>704747</v>
          </cell>
          <cell r="Q58" t="str">
            <v>53</v>
          </cell>
        </row>
        <row r="59">
          <cell r="A59" t="str">
            <v>Croatia</v>
          </cell>
          <cell r="B59">
            <v>191</v>
          </cell>
          <cell r="C59">
            <v>1970</v>
          </cell>
          <cell r="D59">
            <v>61103</v>
          </cell>
          <cell r="E59">
            <v>0</v>
          </cell>
          <cell r="F59">
            <v>1985</v>
          </cell>
          <cell r="G59">
            <v>62665</v>
          </cell>
          <cell r="H59">
            <v>0</v>
          </cell>
          <cell r="I59">
            <v>1995</v>
          </cell>
          <cell r="J59">
            <v>50182</v>
          </cell>
          <cell r="K59">
            <v>0</v>
          </cell>
          <cell r="L59">
            <v>2005</v>
          </cell>
          <cell r="M59">
            <v>42492</v>
          </cell>
          <cell r="N59">
            <v>0</v>
          </cell>
          <cell r="O59">
            <v>2006</v>
          </cell>
          <cell r="P59">
            <v>41446</v>
          </cell>
          <cell r="Q59">
            <v>0</v>
          </cell>
        </row>
        <row r="60">
          <cell r="A60" t="str">
            <v>Cuba</v>
          </cell>
          <cell r="B60">
            <v>192</v>
          </cell>
          <cell r="C60">
            <v>1970</v>
          </cell>
          <cell r="D60">
            <v>237019</v>
          </cell>
          <cell r="E60">
            <v>0</v>
          </cell>
          <cell r="F60">
            <v>1985</v>
          </cell>
          <cell r="G60">
            <v>182067</v>
          </cell>
          <cell r="H60">
            <v>0</v>
          </cell>
          <cell r="I60">
            <v>1995</v>
          </cell>
          <cell r="J60">
            <v>147170</v>
          </cell>
          <cell r="K60">
            <v>0</v>
          </cell>
          <cell r="L60">
            <v>2005</v>
          </cell>
          <cell r="M60">
            <v>120716</v>
          </cell>
          <cell r="N60">
            <v>0</v>
          </cell>
          <cell r="O60">
            <v>2006</v>
          </cell>
          <cell r="P60">
            <v>111323</v>
          </cell>
          <cell r="Q60">
            <v>0</v>
          </cell>
        </row>
        <row r="61">
          <cell r="A61" t="str">
            <v>Cyprus</v>
          </cell>
          <cell r="B61">
            <v>196</v>
          </cell>
          <cell r="C61">
            <v>1970</v>
          </cell>
          <cell r="D61">
            <v>11801</v>
          </cell>
          <cell r="E61">
            <v>0</v>
          </cell>
          <cell r="F61">
            <v>1985</v>
          </cell>
          <cell r="G61">
            <v>12992</v>
          </cell>
          <cell r="H61">
            <v>42</v>
          </cell>
          <cell r="I61">
            <v>1995</v>
          </cell>
          <cell r="J61">
            <v>9869</v>
          </cell>
          <cell r="K61">
            <v>11</v>
          </cell>
          <cell r="L61">
            <v>2005</v>
          </cell>
          <cell r="M61">
            <v>8243</v>
          </cell>
          <cell r="N61">
            <v>11</v>
          </cell>
          <cell r="O61">
            <v>2006</v>
          </cell>
          <cell r="P61">
            <v>8731</v>
          </cell>
          <cell r="Q61">
            <v>11</v>
          </cell>
        </row>
        <row r="62">
          <cell r="A62" t="str">
            <v>Czech Republic</v>
          </cell>
          <cell r="B62">
            <v>203</v>
          </cell>
          <cell r="C62">
            <v>1970</v>
          </cell>
          <cell r="D62">
            <v>147865</v>
          </cell>
          <cell r="E62">
            <v>0</v>
          </cell>
          <cell r="F62">
            <v>1985</v>
          </cell>
          <cell r="G62">
            <v>135881</v>
          </cell>
          <cell r="H62">
            <v>0</v>
          </cell>
          <cell r="I62">
            <v>1995</v>
          </cell>
          <cell r="J62">
            <v>96097</v>
          </cell>
          <cell r="K62">
            <v>0</v>
          </cell>
          <cell r="L62">
            <v>2005</v>
          </cell>
          <cell r="M62">
            <v>102211</v>
          </cell>
          <cell r="N62">
            <v>0</v>
          </cell>
          <cell r="O62">
            <v>2006</v>
          </cell>
          <cell r="P62">
            <v>105831</v>
          </cell>
          <cell r="Q62">
            <v>0</v>
          </cell>
        </row>
        <row r="63">
          <cell r="A63" t="str">
            <v>Dem. People's Republic of Korea</v>
          </cell>
          <cell r="B63">
            <v>408</v>
          </cell>
          <cell r="C63">
            <v>1970</v>
          </cell>
          <cell r="D63">
            <v>641105</v>
          </cell>
          <cell r="E63" t="str">
            <v>52</v>
          </cell>
          <cell r="F63">
            <v>1985</v>
          </cell>
          <cell r="G63">
            <v>414234</v>
          </cell>
          <cell r="H63">
            <v>0</v>
          </cell>
          <cell r="I63">
            <v>1993</v>
          </cell>
          <cell r="J63">
            <v>365802</v>
          </cell>
          <cell r="K63">
            <v>0</v>
          </cell>
          <cell r="L63">
            <v>2002</v>
          </cell>
          <cell r="M63">
            <v>373008</v>
          </cell>
          <cell r="N63" t="str">
            <v>53</v>
          </cell>
          <cell r="O63">
            <v>2003</v>
          </cell>
          <cell r="P63">
            <v>375424</v>
          </cell>
          <cell r="Q63" t="str">
            <v>53</v>
          </cell>
        </row>
        <row r="64">
          <cell r="A64" t="str">
            <v>Democratic Republic of the Congo</v>
          </cell>
          <cell r="B64">
            <v>180</v>
          </cell>
          <cell r="C64">
            <v>1976</v>
          </cell>
          <cell r="D64">
            <v>1019943</v>
          </cell>
          <cell r="E64" t="str">
            <v>53</v>
          </cell>
          <cell r="F64">
            <v>1984</v>
          </cell>
          <cell r="G64">
            <v>1436016</v>
          </cell>
          <cell r="H64" t="str">
            <v>53</v>
          </cell>
          <cell r="I64" t="str">
            <v>..</v>
          </cell>
          <cell r="J64" t="str">
            <v>..</v>
          </cell>
          <cell r="K64">
            <v>0</v>
          </cell>
          <cell r="L64">
            <v>2001</v>
          </cell>
          <cell r="M64">
            <v>2549762</v>
          </cell>
          <cell r="N64" t="str">
            <v>52</v>
          </cell>
          <cell r="O64">
            <v>2006</v>
          </cell>
          <cell r="P64">
            <v>2668331</v>
          </cell>
          <cell r="Q64" t="str">
            <v>52</v>
          </cell>
        </row>
        <row r="65">
          <cell r="A65" t="str">
            <v>Denmark</v>
          </cell>
          <cell r="B65">
            <v>208</v>
          </cell>
          <cell r="C65">
            <v>1970</v>
          </cell>
          <cell r="D65">
            <v>70802</v>
          </cell>
          <cell r="E65">
            <v>9</v>
          </cell>
          <cell r="F65">
            <v>1985</v>
          </cell>
          <cell r="G65">
            <v>53749</v>
          </cell>
          <cell r="H65">
            <v>9</v>
          </cell>
          <cell r="I65">
            <v>1995</v>
          </cell>
          <cell r="J65">
            <v>69771</v>
          </cell>
          <cell r="K65">
            <v>9</v>
          </cell>
          <cell r="L65">
            <v>2005</v>
          </cell>
          <cell r="M65">
            <v>64282</v>
          </cell>
          <cell r="N65">
            <v>9</v>
          </cell>
          <cell r="O65">
            <v>2006</v>
          </cell>
          <cell r="P65">
            <v>64984</v>
          </cell>
          <cell r="Q65">
            <v>9</v>
          </cell>
        </row>
        <row r="66">
          <cell r="A66" t="str">
            <v>Djibouti</v>
          </cell>
          <cell r="B66">
            <v>262</v>
          </cell>
          <cell r="C66" t="str">
            <v>..</v>
          </cell>
          <cell r="D66" t="str">
            <v>..</v>
          </cell>
          <cell r="E66">
            <v>0</v>
          </cell>
          <cell r="F66" t="str">
            <v>..</v>
          </cell>
          <cell r="G66" t="str">
            <v>..</v>
          </cell>
          <cell r="H66">
            <v>0</v>
          </cell>
          <cell r="I66">
            <v>1991</v>
          </cell>
          <cell r="J66">
            <v>15400</v>
          </cell>
          <cell r="K66">
            <v>0</v>
          </cell>
          <cell r="L66" t="str">
            <v>..</v>
          </cell>
          <cell r="M66" t="str">
            <v>..</v>
          </cell>
          <cell r="N66">
            <v>0</v>
          </cell>
          <cell r="O66">
            <v>2001</v>
          </cell>
          <cell r="P66">
            <v>14946</v>
          </cell>
          <cell r="Q66" t="str">
            <v>52</v>
          </cell>
        </row>
        <row r="67">
          <cell r="A67" t="str">
            <v>Dominica</v>
          </cell>
          <cell r="B67">
            <v>212</v>
          </cell>
          <cell r="C67">
            <v>1970</v>
          </cell>
          <cell r="D67">
            <v>2503</v>
          </cell>
          <cell r="E67" t="str">
            <v>18</v>
          </cell>
          <cell r="F67">
            <v>1985</v>
          </cell>
          <cell r="G67">
            <v>1703</v>
          </cell>
          <cell r="H67" t="str">
            <v>18</v>
          </cell>
          <cell r="I67">
            <v>1995</v>
          </cell>
          <cell r="J67">
            <v>1501</v>
          </cell>
          <cell r="K67">
            <v>18</v>
          </cell>
          <cell r="L67">
            <v>2004</v>
          </cell>
          <cell r="M67">
            <v>1072</v>
          </cell>
          <cell r="N67" t="str">
            <v>53</v>
          </cell>
          <cell r="O67">
            <v>2005</v>
          </cell>
          <cell r="P67">
            <v>950</v>
          </cell>
          <cell r="Q67" t="str">
            <v>52</v>
          </cell>
        </row>
        <row r="68">
          <cell r="A68" t="str">
            <v>Dominican Republic</v>
          </cell>
          <cell r="B68">
            <v>214</v>
          </cell>
          <cell r="C68">
            <v>1970</v>
          </cell>
          <cell r="D68">
            <v>166588</v>
          </cell>
          <cell r="E68" t="str">
            <v>53</v>
          </cell>
          <cell r="F68">
            <v>1983</v>
          </cell>
          <cell r="G68">
            <v>187906</v>
          </cell>
          <cell r="H68" t="str">
            <v>53</v>
          </cell>
          <cell r="I68">
            <v>1995</v>
          </cell>
          <cell r="J68">
            <v>220801</v>
          </cell>
          <cell r="K68" t="str">
            <v>53</v>
          </cell>
          <cell r="L68">
            <v>2001</v>
          </cell>
          <cell r="M68">
            <v>217087</v>
          </cell>
          <cell r="N68" t="str">
            <v>53</v>
          </cell>
          <cell r="O68">
            <v>2006</v>
          </cell>
          <cell r="P68">
            <v>187074</v>
          </cell>
          <cell r="Q68" t="str">
            <v>53</v>
          </cell>
        </row>
        <row r="69">
          <cell r="A69" t="str">
            <v>Ecuador</v>
          </cell>
          <cell r="B69">
            <v>218</v>
          </cell>
          <cell r="C69">
            <v>1974</v>
          </cell>
          <cell r="D69">
            <v>248287</v>
          </cell>
          <cell r="E69" t="str">
            <v>53</v>
          </cell>
          <cell r="F69">
            <v>1982</v>
          </cell>
          <cell r="G69">
            <v>277486</v>
          </cell>
          <cell r="H69" t="str">
            <v>53</v>
          </cell>
          <cell r="I69">
            <v>1990</v>
          </cell>
          <cell r="J69">
            <v>287612</v>
          </cell>
          <cell r="K69" t="str">
            <v>53</v>
          </cell>
          <cell r="L69" t="str">
            <v>..</v>
          </cell>
          <cell r="M69" t="str">
            <v>..</v>
          </cell>
          <cell r="N69">
            <v>0</v>
          </cell>
          <cell r="O69">
            <v>2001</v>
          </cell>
          <cell r="P69">
            <v>299518</v>
          </cell>
          <cell r="Q69" t="str">
            <v>53</v>
          </cell>
        </row>
        <row r="70">
          <cell r="A70" t="str">
            <v>Egypt</v>
          </cell>
          <cell r="B70">
            <v>818</v>
          </cell>
          <cell r="C70">
            <v>1970</v>
          </cell>
          <cell r="D70">
            <v>1161539</v>
          </cell>
          <cell r="E70">
            <v>0</v>
          </cell>
          <cell r="F70">
            <v>1985</v>
          </cell>
          <cell r="G70">
            <v>1903022</v>
          </cell>
          <cell r="H70">
            <v>0</v>
          </cell>
          <cell r="I70">
            <v>1995</v>
          </cell>
          <cell r="J70">
            <v>1604835</v>
          </cell>
          <cell r="K70">
            <v>0</v>
          </cell>
          <cell r="L70">
            <v>2005</v>
          </cell>
          <cell r="M70">
            <v>1800972</v>
          </cell>
          <cell r="N70">
            <v>0</v>
          </cell>
          <cell r="O70">
            <v>2006</v>
          </cell>
          <cell r="P70">
            <v>1853746</v>
          </cell>
          <cell r="Q70">
            <v>0</v>
          </cell>
        </row>
        <row r="71">
          <cell r="A71" t="str">
            <v>El Salvador</v>
          </cell>
          <cell r="B71">
            <v>222</v>
          </cell>
          <cell r="C71">
            <v>1970</v>
          </cell>
          <cell r="D71">
            <v>141471</v>
          </cell>
          <cell r="E71">
            <v>0</v>
          </cell>
          <cell r="F71">
            <v>1985</v>
          </cell>
          <cell r="G71">
            <v>140784</v>
          </cell>
          <cell r="H71">
            <v>0</v>
          </cell>
          <cell r="I71">
            <v>1995</v>
          </cell>
          <cell r="J71">
            <v>159336</v>
          </cell>
          <cell r="K71">
            <v>0</v>
          </cell>
          <cell r="L71">
            <v>2005</v>
          </cell>
          <cell r="M71">
            <v>112769</v>
          </cell>
          <cell r="N71">
            <v>0</v>
          </cell>
          <cell r="O71">
            <v>2006</v>
          </cell>
          <cell r="P71">
            <v>107111</v>
          </cell>
          <cell r="Q71">
            <v>0</v>
          </cell>
        </row>
        <row r="72">
          <cell r="A72" t="str">
            <v>Equatorial Guinea</v>
          </cell>
          <cell r="B72">
            <v>226</v>
          </cell>
          <cell r="C72" t="str">
            <v>..</v>
          </cell>
          <cell r="D72" t="str">
            <v>..</v>
          </cell>
          <cell r="E72">
            <v>0</v>
          </cell>
          <cell r="F72">
            <v>1983</v>
          </cell>
          <cell r="G72">
            <v>12603</v>
          </cell>
          <cell r="H72">
            <v>0</v>
          </cell>
          <cell r="I72">
            <v>1994</v>
          </cell>
          <cell r="J72">
            <v>17505</v>
          </cell>
          <cell r="K72">
            <v>0</v>
          </cell>
          <cell r="L72" t="str">
            <v>..</v>
          </cell>
          <cell r="M72" t="str">
            <v>..</v>
          </cell>
          <cell r="N72">
            <v>0</v>
          </cell>
          <cell r="O72">
            <v>2001</v>
          </cell>
          <cell r="P72">
            <v>19245</v>
          </cell>
          <cell r="Q72">
            <v>0</v>
          </cell>
        </row>
        <row r="73">
          <cell r="A73" t="str">
            <v>Eritrea</v>
          </cell>
          <cell r="B73">
            <v>232</v>
          </cell>
          <cell r="C73" t="str">
            <v>..</v>
          </cell>
          <cell r="D73" t="str">
            <v>..</v>
          </cell>
          <cell r="E73">
            <v>0</v>
          </cell>
          <cell r="F73" t="str">
            <v>..</v>
          </cell>
          <cell r="G73" t="str">
            <v>..</v>
          </cell>
          <cell r="H73">
            <v>0</v>
          </cell>
          <cell r="I73">
            <v>1994</v>
          </cell>
          <cell r="J73">
            <v>121059</v>
          </cell>
          <cell r="K73" t="str">
            <v>52</v>
          </cell>
          <cell r="L73" t="str">
            <v>..</v>
          </cell>
          <cell r="M73" t="str">
            <v>..</v>
          </cell>
          <cell r="N73">
            <v>0</v>
          </cell>
          <cell r="O73">
            <v>2001</v>
          </cell>
          <cell r="P73">
            <v>122670</v>
          </cell>
          <cell r="Q73" t="str">
            <v>52</v>
          </cell>
        </row>
        <row r="74">
          <cell r="A74" t="str">
            <v>Estonia</v>
          </cell>
          <cell r="B74">
            <v>233</v>
          </cell>
          <cell r="C74">
            <v>1970</v>
          </cell>
          <cell r="D74">
            <v>21552</v>
          </cell>
          <cell r="E74">
            <v>0</v>
          </cell>
          <cell r="F74">
            <v>1985</v>
          </cell>
          <cell r="G74">
            <v>23630</v>
          </cell>
          <cell r="H74">
            <v>0</v>
          </cell>
          <cell r="I74">
            <v>1995</v>
          </cell>
          <cell r="J74">
            <v>13560</v>
          </cell>
          <cell r="K74">
            <v>0</v>
          </cell>
          <cell r="L74">
            <v>2005</v>
          </cell>
          <cell r="M74">
            <v>14350</v>
          </cell>
          <cell r="N74">
            <v>0</v>
          </cell>
          <cell r="O74">
            <v>2006</v>
          </cell>
          <cell r="P74">
            <v>14877</v>
          </cell>
          <cell r="Q74">
            <v>0</v>
          </cell>
        </row>
        <row r="75">
          <cell r="A75" t="str">
            <v>Ethiopia</v>
          </cell>
          <cell r="B75">
            <v>231</v>
          </cell>
          <cell r="C75">
            <v>1967</v>
          </cell>
          <cell r="D75">
            <v>1374774</v>
          </cell>
          <cell r="E75" t="str">
            <v>42, 52</v>
          </cell>
          <cell r="F75">
            <v>1984</v>
          </cell>
          <cell r="G75">
            <v>1511019</v>
          </cell>
          <cell r="H75" t="str">
            <v>53</v>
          </cell>
          <cell r="I75">
            <v>1998</v>
          </cell>
          <cell r="J75">
            <v>2618640</v>
          </cell>
          <cell r="K75" t="str">
            <v>53</v>
          </cell>
          <cell r="L75" t="str">
            <v>..</v>
          </cell>
          <cell r="M75" t="str">
            <v>..</v>
          </cell>
          <cell r="N75">
            <v>0</v>
          </cell>
          <cell r="O75">
            <v>2004</v>
          </cell>
          <cell r="P75">
            <v>2558376</v>
          </cell>
          <cell r="Q75" t="str">
            <v>53</v>
          </cell>
        </row>
        <row r="76">
          <cell r="A76" t="str">
            <v>Faeroe Islands</v>
          </cell>
          <cell r="B76">
            <v>234</v>
          </cell>
          <cell r="C76">
            <v>1970</v>
          </cell>
          <cell r="D76">
            <v>814</v>
          </cell>
          <cell r="E76">
            <v>0</v>
          </cell>
          <cell r="F76">
            <v>1985</v>
          </cell>
          <cell r="G76">
            <v>738</v>
          </cell>
          <cell r="H76">
            <v>0</v>
          </cell>
          <cell r="I76">
            <v>1995</v>
          </cell>
          <cell r="J76">
            <v>638</v>
          </cell>
          <cell r="K76">
            <v>0</v>
          </cell>
          <cell r="L76">
            <v>2005</v>
          </cell>
          <cell r="M76">
            <v>712</v>
          </cell>
          <cell r="N76">
            <v>0</v>
          </cell>
          <cell r="O76">
            <v>2006</v>
          </cell>
          <cell r="P76">
            <v>661</v>
          </cell>
          <cell r="Q76">
            <v>0</v>
          </cell>
        </row>
        <row r="77">
          <cell r="A77" t="str">
            <v>Falkland Islands (Malvinas)</v>
          </cell>
          <cell r="B77">
            <v>238</v>
          </cell>
          <cell r="C77">
            <v>1970</v>
          </cell>
          <cell r="D77">
            <v>34</v>
          </cell>
          <cell r="E77" t="str">
            <v>18</v>
          </cell>
          <cell r="F77">
            <v>1985</v>
          </cell>
          <cell r="G77">
            <v>30</v>
          </cell>
          <cell r="H77">
            <v>18</v>
          </cell>
          <cell r="I77">
            <v>1995</v>
          </cell>
          <cell r="J77">
            <v>20</v>
          </cell>
          <cell r="K77">
            <v>18</v>
          </cell>
          <cell r="L77">
            <v>2005</v>
          </cell>
          <cell r="M77">
            <v>18</v>
          </cell>
          <cell r="N77">
            <v>18</v>
          </cell>
          <cell r="O77">
            <v>2006</v>
          </cell>
          <cell r="P77">
            <v>27</v>
          </cell>
          <cell r="Q77">
            <v>18</v>
          </cell>
        </row>
        <row r="78">
          <cell r="A78" t="str">
            <v>Fiji</v>
          </cell>
          <cell r="B78">
            <v>242</v>
          </cell>
          <cell r="C78">
            <v>1970</v>
          </cell>
          <cell r="D78">
            <v>15546</v>
          </cell>
          <cell r="E78" t="str">
            <v>18</v>
          </cell>
          <cell r="F78">
            <v>1985</v>
          </cell>
          <cell r="G78">
            <v>19464</v>
          </cell>
          <cell r="H78" t="str">
            <v>18</v>
          </cell>
          <cell r="I78">
            <v>1995</v>
          </cell>
          <cell r="J78">
            <v>19286</v>
          </cell>
          <cell r="K78" t="str">
            <v>18</v>
          </cell>
          <cell r="L78">
            <v>2005</v>
          </cell>
          <cell r="M78">
            <v>17826</v>
          </cell>
          <cell r="N78" t="str">
            <v>18</v>
          </cell>
          <cell r="O78">
            <v>2006</v>
          </cell>
          <cell r="P78">
            <v>18394</v>
          </cell>
          <cell r="Q78" t="str">
            <v>18</v>
          </cell>
        </row>
        <row r="79">
          <cell r="A79" t="str">
            <v>Finland</v>
          </cell>
          <cell r="B79">
            <v>246</v>
          </cell>
          <cell r="C79">
            <v>1970</v>
          </cell>
          <cell r="D79">
            <v>64559</v>
          </cell>
          <cell r="E79">
            <v>0</v>
          </cell>
          <cell r="F79">
            <v>1985</v>
          </cell>
          <cell r="G79">
            <v>62796</v>
          </cell>
          <cell r="H79">
            <v>0</v>
          </cell>
          <cell r="I79">
            <v>1995</v>
          </cell>
          <cell r="J79">
            <v>63067</v>
          </cell>
          <cell r="K79">
            <v>0</v>
          </cell>
          <cell r="L79">
            <v>2005</v>
          </cell>
          <cell r="M79">
            <v>57745</v>
          </cell>
          <cell r="N79">
            <v>24</v>
          </cell>
          <cell r="O79">
            <v>2006</v>
          </cell>
          <cell r="P79">
            <v>58840</v>
          </cell>
          <cell r="Q79">
            <v>24</v>
          </cell>
        </row>
        <row r="80">
          <cell r="A80" t="str">
            <v>France</v>
          </cell>
          <cell r="B80">
            <v>250</v>
          </cell>
          <cell r="C80">
            <v>1970</v>
          </cell>
          <cell r="D80">
            <v>850381</v>
          </cell>
          <cell r="E80">
            <v>0</v>
          </cell>
          <cell r="F80">
            <v>1985</v>
          </cell>
          <cell r="G80">
            <v>768431</v>
          </cell>
          <cell r="H80">
            <v>0</v>
          </cell>
          <cell r="I80">
            <v>1995</v>
          </cell>
          <cell r="J80">
            <v>729609</v>
          </cell>
          <cell r="K80">
            <v>0</v>
          </cell>
          <cell r="L80">
            <v>2005</v>
          </cell>
          <cell r="M80">
            <v>774355</v>
          </cell>
          <cell r="N80">
            <v>29</v>
          </cell>
          <cell r="O80">
            <v>2006</v>
          </cell>
          <cell r="P80">
            <v>796896</v>
          </cell>
          <cell r="Q80">
            <v>29</v>
          </cell>
        </row>
        <row r="81">
          <cell r="A81" t="str">
            <v>French Guiana</v>
          </cell>
          <cell r="B81">
            <v>254</v>
          </cell>
          <cell r="C81">
            <v>1970</v>
          </cell>
          <cell r="D81">
            <v>1584</v>
          </cell>
          <cell r="E81" t="str">
            <v>39, 52</v>
          </cell>
          <cell r="F81">
            <v>1985</v>
          </cell>
          <cell r="G81">
            <v>2482</v>
          </cell>
          <cell r="H81" t="str">
            <v>39, 52</v>
          </cell>
          <cell r="I81">
            <v>1995</v>
          </cell>
          <cell r="J81">
            <v>4264</v>
          </cell>
          <cell r="K81" t="str">
            <v>39, 52</v>
          </cell>
          <cell r="L81">
            <v>2005</v>
          </cell>
          <cell r="M81">
            <v>5998</v>
          </cell>
          <cell r="N81" t="str">
            <v>39, 52</v>
          </cell>
          <cell r="O81">
            <v>2006</v>
          </cell>
          <cell r="P81">
            <v>6276</v>
          </cell>
          <cell r="Q81" t="str">
            <v>39, 52</v>
          </cell>
        </row>
        <row r="82">
          <cell r="A82" t="str">
            <v>French Polynesia</v>
          </cell>
          <cell r="B82">
            <v>258</v>
          </cell>
          <cell r="C82">
            <v>1971</v>
          </cell>
          <cell r="D82">
            <v>4366</v>
          </cell>
          <cell r="E82">
            <v>0</v>
          </cell>
          <cell r="F82">
            <v>1985</v>
          </cell>
          <cell r="G82">
            <v>5419</v>
          </cell>
          <cell r="H82">
            <v>0</v>
          </cell>
          <cell r="I82">
            <v>1995</v>
          </cell>
          <cell r="J82">
            <v>4904</v>
          </cell>
          <cell r="K82">
            <v>0</v>
          </cell>
          <cell r="L82">
            <v>2005</v>
          </cell>
          <cell r="M82">
            <v>4467</v>
          </cell>
          <cell r="N82">
            <v>0</v>
          </cell>
          <cell r="O82">
            <v>2006</v>
          </cell>
          <cell r="P82">
            <v>4591</v>
          </cell>
          <cell r="Q82">
            <v>0</v>
          </cell>
        </row>
        <row r="83">
          <cell r="A83" t="str">
            <v>Gabon</v>
          </cell>
          <cell r="B83">
            <v>266</v>
          </cell>
          <cell r="C83" t="str">
            <v>..</v>
          </cell>
          <cell r="D83" t="str">
            <v>..</v>
          </cell>
          <cell r="E83">
            <v>0</v>
          </cell>
          <cell r="F83" t="str">
            <v>..</v>
          </cell>
          <cell r="G83" t="str">
            <v>..</v>
          </cell>
          <cell r="H83">
            <v>0</v>
          </cell>
          <cell r="I83">
            <v>1993</v>
          </cell>
          <cell r="J83">
            <v>39585</v>
          </cell>
          <cell r="K83" t="str">
            <v>53</v>
          </cell>
          <cell r="L83" t="str">
            <v>..</v>
          </cell>
          <cell r="M83" t="str">
            <v>..</v>
          </cell>
          <cell r="N83">
            <v>0</v>
          </cell>
          <cell r="O83" t="str">
            <v>..</v>
          </cell>
          <cell r="P83" t="str">
            <v>..</v>
          </cell>
          <cell r="Q83">
            <v>0</v>
          </cell>
        </row>
        <row r="84">
          <cell r="A84" t="str">
            <v>Gambia</v>
          </cell>
          <cell r="B84">
            <v>270</v>
          </cell>
          <cell r="C84">
            <v>1973</v>
          </cell>
          <cell r="D84">
            <v>24310</v>
          </cell>
          <cell r="E84" t="str">
            <v>53</v>
          </cell>
          <cell r="F84">
            <v>1983</v>
          </cell>
          <cell r="G84">
            <v>37040</v>
          </cell>
          <cell r="H84" t="str">
            <v>52</v>
          </cell>
          <cell r="I84">
            <v>1993</v>
          </cell>
          <cell r="J84">
            <v>49541</v>
          </cell>
          <cell r="K84" t="str">
            <v>52</v>
          </cell>
          <cell r="L84" t="str">
            <v>..</v>
          </cell>
          <cell r="M84" t="str">
            <v>..</v>
          </cell>
          <cell r="N84">
            <v>0</v>
          </cell>
          <cell r="O84" t="str">
            <v>..</v>
          </cell>
          <cell r="P84" t="str">
            <v>..</v>
          </cell>
          <cell r="Q84">
            <v>0</v>
          </cell>
        </row>
        <row r="85">
          <cell r="A85" t="str">
            <v>Georgia</v>
          </cell>
          <cell r="B85">
            <v>268</v>
          </cell>
          <cell r="C85">
            <v>1970</v>
          </cell>
          <cell r="D85">
            <v>89422</v>
          </cell>
          <cell r="E85" t="str">
            <v>53</v>
          </cell>
          <cell r="F85">
            <v>1985</v>
          </cell>
          <cell r="G85">
            <v>97700</v>
          </cell>
          <cell r="H85">
            <v>0</v>
          </cell>
          <cell r="I85">
            <v>1995</v>
          </cell>
          <cell r="J85">
            <v>56341</v>
          </cell>
          <cell r="K85">
            <v>0</v>
          </cell>
          <cell r="L85">
            <v>2005</v>
          </cell>
          <cell r="M85">
            <v>46512</v>
          </cell>
          <cell r="N85" t="str">
            <v>40</v>
          </cell>
          <cell r="O85">
            <v>2006</v>
          </cell>
          <cell r="P85">
            <v>47795</v>
          </cell>
          <cell r="Q85">
            <v>40</v>
          </cell>
        </row>
        <row r="86">
          <cell r="A86" t="str">
            <v>Germany</v>
          </cell>
          <cell r="B86">
            <v>276</v>
          </cell>
          <cell r="C86">
            <v>1970</v>
          </cell>
          <cell r="D86">
            <v>1047737</v>
          </cell>
          <cell r="E86">
            <v>0</v>
          </cell>
          <cell r="F86">
            <v>1985</v>
          </cell>
          <cell r="G86">
            <v>813803</v>
          </cell>
          <cell r="H86">
            <v>0</v>
          </cell>
          <cell r="I86">
            <v>1995</v>
          </cell>
          <cell r="J86">
            <v>765221</v>
          </cell>
          <cell r="K86">
            <v>0</v>
          </cell>
          <cell r="L86">
            <v>2005</v>
          </cell>
          <cell r="M86">
            <v>685795</v>
          </cell>
          <cell r="N86">
            <v>0</v>
          </cell>
          <cell r="O86">
            <v>2006</v>
          </cell>
          <cell r="P86">
            <v>672724</v>
          </cell>
          <cell r="Q86">
            <v>0</v>
          </cell>
        </row>
        <row r="87">
          <cell r="A87" t="str">
            <v>Ghana</v>
          </cell>
          <cell r="B87">
            <v>288</v>
          </cell>
          <cell r="C87">
            <v>1971</v>
          </cell>
          <cell r="D87">
            <v>442900</v>
          </cell>
          <cell r="E87" t="str">
            <v>42, 53</v>
          </cell>
          <cell r="F87" t="str">
            <v>..</v>
          </cell>
          <cell r="G87" t="str">
            <v>..</v>
          </cell>
          <cell r="H87">
            <v>0</v>
          </cell>
          <cell r="I87">
            <v>1997</v>
          </cell>
          <cell r="J87">
            <v>604055</v>
          </cell>
          <cell r="K87" t="str">
            <v>53</v>
          </cell>
          <cell r="L87" t="str">
            <v>..</v>
          </cell>
          <cell r="M87" t="str">
            <v>..</v>
          </cell>
          <cell r="N87">
            <v>0</v>
          </cell>
          <cell r="O87">
            <v>2002</v>
          </cell>
          <cell r="P87">
            <v>696093</v>
          </cell>
          <cell r="Q87" t="str">
            <v>52</v>
          </cell>
        </row>
        <row r="88">
          <cell r="A88" t="str">
            <v>Gibraltar</v>
          </cell>
          <cell r="B88">
            <v>292</v>
          </cell>
          <cell r="C88">
            <v>1970</v>
          </cell>
          <cell r="D88">
            <v>573</v>
          </cell>
          <cell r="E88">
            <v>0</v>
          </cell>
          <cell r="F88">
            <v>1985</v>
          </cell>
          <cell r="G88">
            <v>498</v>
          </cell>
          <cell r="H88">
            <v>0</v>
          </cell>
          <cell r="I88">
            <v>1995</v>
          </cell>
          <cell r="J88">
            <v>435</v>
          </cell>
          <cell r="K88">
            <v>0</v>
          </cell>
          <cell r="L88">
            <v>2005</v>
          </cell>
          <cell r="M88">
            <v>418</v>
          </cell>
          <cell r="N88" t="str">
            <v>18, 32</v>
          </cell>
          <cell r="O88">
            <v>2006</v>
          </cell>
          <cell r="P88">
            <v>373</v>
          </cell>
          <cell r="Q88" t="str">
            <v>18, 32</v>
          </cell>
        </row>
        <row r="89">
          <cell r="A89" t="str">
            <v>Greece</v>
          </cell>
          <cell r="B89">
            <v>300</v>
          </cell>
          <cell r="C89">
            <v>1970</v>
          </cell>
          <cell r="D89">
            <v>144928</v>
          </cell>
          <cell r="E89">
            <v>0</v>
          </cell>
          <cell r="F89">
            <v>1985</v>
          </cell>
          <cell r="G89">
            <v>116481</v>
          </cell>
          <cell r="H89">
            <v>0</v>
          </cell>
          <cell r="I89">
            <v>1995</v>
          </cell>
          <cell r="J89">
            <v>101495</v>
          </cell>
          <cell r="K89">
            <v>0</v>
          </cell>
          <cell r="L89">
            <v>2005</v>
          </cell>
          <cell r="M89">
            <v>107545</v>
          </cell>
          <cell r="N89">
            <v>0</v>
          </cell>
          <cell r="O89">
            <v>2006</v>
          </cell>
          <cell r="P89">
            <v>112042</v>
          </cell>
          <cell r="Q89">
            <v>0</v>
          </cell>
        </row>
        <row r="90">
          <cell r="A90" t="str">
            <v>Greenland</v>
          </cell>
          <cell r="B90">
            <v>304</v>
          </cell>
          <cell r="C90">
            <v>1970</v>
          </cell>
          <cell r="D90">
            <v>1144</v>
          </cell>
          <cell r="E90">
            <v>0</v>
          </cell>
          <cell r="F90">
            <v>1985</v>
          </cell>
          <cell r="G90">
            <v>1140</v>
          </cell>
          <cell r="H90">
            <v>0</v>
          </cell>
          <cell r="I90">
            <v>1995</v>
          </cell>
          <cell r="J90">
            <v>1120</v>
          </cell>
          <cell r="K90">
            <v>0</v>
          </cell>
          <cell r="L90">
            <v>2005</v>
          </cell>
          <cell r="M90">
            <v>887</v>
          </cell>
          <cell r="N90">
            <v>0</v>
          </cell>
          <cell r="O90">
            <v>2006</v>
          </cell>
          <cell r="P90">
            <v>842</v>
          </cell>
          <cell r="Q90">
            <v>0</v>
          </cell>
        </row>
        <row r="91">
          <cell r="A91" t="str">
            <v>Grenada</v>
          </cell>
          <cell r="B91">
            <v>308</v>
          </cell>
          <cell r="C91">
            <v>1970</v>
          </cell>
          <cell r="D91">
            <v>2741</v>
          </cell>
          <cell r="E91" t="str">
            <v>18</v>
          </cell>
          <cell r="F91">
            <v>1985</v>
          </cell>
          <cell r="G91">
            <v>3107</v>
          </cell>
          <cell r="H91" t="str">
            <v>18</v>
          </cell>
          <cell r="I91">
            <v>1995</v>
          </cell>
          <cell r="J91">
            <v>2286</v>
          </cell>
          <cell r="K91" t="str">
            <v>18</v>
          </cell>
          <cell r="L91">
            <v>2001</v>
          </cell>
          <cell r="M91">
            <v>1899</v>
          </cell>
          <cell r="N91" t="str">
            <v>18</v>
          </cell>
          <cell r="O91">
            <v>2002</v>
          </cell>
          <cell r="P91">
            <v>1767</v>
          </cell>
          <cell r="Q91">
            <v>0</v>
          </cell>
        </row>
        <row r="92">
          <cell r="A92" t="str">
            <v>Guadeloupe</v>
          </cell>
          <cell r="B92">
            <v>312</v>
          </cell>
          <cell r="C92">
            <v>1970</v>
          </cell>
          <cell r="D92">
            <v>9397</v>
          </cell>
          <cell r="E92">
            <v>39</v>
          </cell>
          <cell r="F92">
            <v>1985</v>
          </cell>
          <cell r="G92">
            <v>6750</v>
          </cell>
          <cell r="H92">
            <v>39</v>
          </cell>
          <cell r="I92">
            <v>1997</v>
          </cell>
          <cell r="J92">
            <v>7554</v>
          </cell>
          <cell r="K92">
            <v>39</v>
          </cell>
          <cell r="L92">
            <v>2005</v>
          </cell>
          <cell r="M92">
            <v>7551</v>
          </cell>
          <cell r="N92">
            <v>39</v>
          </cell>
          <cell r="O92">
            <v>2006</v>
          </cell>
          <cell r="P92">
            <v>7193</v>
          </cell>
          <cell r="Q92">
            <v>39</v>
          </cell>
        </row>
        <row r="93">
          <cell r="A93" t="str">
            <v>Guam</v>
          </cell>
          <cell r="B93">
            <v>316</v>
          </cell>
          <cell r="C93">
            <v>1970</v>
          </cell>
          <cell r="D93">
            <v>2875</v>
          </cell>
          <cell r="E93">
            <v>28</v>
          </cell>
          <cell r="F93">
            <v>1985</v>
          </cell>
          <cell r="G93">
            <v>3197</v>
          </cell>
          <cell r="H93">
            <v>28</v>
          </cell>
          <cell r="I93">
            <v>1995</v>
          </cell>
          <cell r="J93">
            <v>4189</v>
          </cell>
          <cell r="K93">
            <v>28</v>
          </cell>
          <cell r="L93">
            <v>2005</v>
          </cell>
          <cell r="M93">
            <v>3203</v>
          </cell>
          <cell r="N93">
            <v>28</v>
          </cell>
          <cell r="O93">
            <v>2006</v>
          </cell>
          <cell r="P93">
            <v>3414</v>
          </cell>
          <cell r="Q93" t="str">
            <v>28, 49</v>
          </cell>
        </row>
        <row r="94">
          <cell r="A94" t="str">
            <v>Guatemala</v>
          </cell>
          <cell r="B94">
            <v>320</v>
          </cell>
          <cell r="C94">
            <v>1970</v>
          </cell>
          <cell r="D94">
            <v>212151</v>
          </cell>
          <cell r="E94">
            <v>0</v>
          </cell>
          <cell r="F94">
            <v>1985</v>
          </cell>
          <cell r="G94">
            <v>326849</v>
          </cell>
          <cell r="H94">
            <v>0</v>
          </cell>
          <cell r="I94">
            <v>1995</v>
          </cell>
          <cell r="J94">
            <v>371091</v>
          </cell>
          <cell r="K94">
            <v>0</v>
          </cell>
          <cell r="L94">
            <v>2005</v>
          </cell>
          <cell r="M94">
            <v>374066</v>
          </cell>
          <cell r="N94">
            <v>0</v>
          </cell>
          <cell r="O94">
            <v>2006</v>
          </cell>
          <cell r="P94">
            <v>368399</v>
          </cell>
          <cell r="Q94">
            <v>0</v>
          </cell>
        </row>
        <row r="95">
          <cell r="A95" t="str">
            <v>Guinea</v>
          </cell>
          <cell r="B95">
            <v>324</v>
          </cell>
          <cell r="C95" t="str">
            <v>..</v>
          </cell>
          <cell r="D95" t="str">
            <v>..</v>
          </cell>
          <cell r="E95">
            <v>0</v>
          </cell>
          <cell r="F95">
            <v>1983</v>
          </cell>
          <cell r="G95">
            <v>202860</v>
          </cell>
          <cell r="H95" t="str">
            <v>42, 53</v>
          </cell>
          <cell r="I95">
            <v>1996</v>
          </cell>
          <cell r="J95">
            <v>301405</v>
          </cell>
          <cell r="K95" t="str">
            <v>52</v>
          </cell>
          <cell r="L95" t="str">
            <v>..</v>
          </cell>
          <cell r="M95" t="str">
            <v>..</v>
          </cell>
          <cell r="N95">
            <v>0</v>
          </cell>
          <cell r="O95">
            <v>2004</v>
          </cell>
          <cell r="P95">
            <v>335645</v>
          </cell>
          <cell r="Q95" t="str">
            <v>52</v>
          </cell>
        </row>
        <row r="96">
          <cell r="A96" t="str">
            <v>Guinea-Bissau</v>
          </cell>
          <cell r="B96">
            <v>624</v>
          </cell>
          <cell r="C96">
            <v>1979</v>
          </cell>
          <cell r="D96">
            <v>31324</v>
          </cell>
          <cell r="E96" t="str">
            <v>53</v>
          </cell>
          <cell r="F96" t="str">
            <v>..</v>
          </cell>
          <cell r="G96" t="str">
            <v>..</v>
          </cell>
          <cell r="H96">
            <v>0</v>
          </cell>
          <cell r="I96">
            <v>1991</v>
          </cell>
          <cell r="J96">
            <v>46129</v>
          </cell>
          <cell r="K96" t="str">
            <v>52</v>
          </cell>
          <cell r="L96">
            <v>2000</v>
          </cell>
          <cell r="M96">
            <v>57560</v>
          </cell>
          <cell r="N96" t="str">
            <v>52</v>
          </cell>
          <cell r="O96">
            <v>2006</v>
          </cell>
          <cell r="P96">
            <v>55647</v>
          </cell>
          <cell r="Q96" t="str">
            <v>53</v>
          </cell>
        </row>
        <row r="97">
          <cell r="A97" t="str">
            <v>Guyana</v>
          </cell>
          <cell r="B97">
            <v>328</v>
          </cell>
          <cell r="C97">
            <v>1970</v>
          </cell>
          <cell r="D97">
            <v>23703</v>
          </cell>
          <cell r="E97" t="str">
            <v>18</v>
          </cell>
          <cell r="F97">
            <v>1980</v>
          </cell>
          <cell r="G97">
            <v>19028</v>
          </cell>
          <cell r="H97">
            <v>0</v>
          </cell>
          <cell r="I97">
            <v>1991</v>
          </cell>
          <cell r="J97">
            <v>14986</v>
          </cell>
          <cell r="K97">
            <v>0</v>
          </cell>
          <cell r="L97">
            <v>2002</v>
          </cell>
          <cell r="M97">
            <v>21942</v>
          </cell>
          <cell r="N97">
            <v>0</v>
          </cell>
          <cell r="O97">
            <v>2003</v>
          </cell>
          <cell r="P97">
            <v>15802</v>
          </cell>
          <cell r="Q97" t="str">
            <v>53</v>
          </cell>
        </row>
        <row r="98">
          <cell r="A98" t="str">
            <v>Haiti</v>
          </cell>
          <cell r="B98">
            <v>332</v>
          </cell>
          <cell r="C98">
            <v>1975</v>
          </cell>
          <cell r="D98">
            <v>195468</v>
          </cell>
          <cell r="E98" t="str">
            <v>52</v>
          </cell>
          <cell r="F98">
            <v>1983</v>
          </cell>
          <cell r="G98">
            <v>219552</v>
          </cell>
          <cell r="H98" t="str">
            <v>52</v>
          </cell>
          <cell r="I98">
            <v>1994</v>
          </cell>
          <cell r="J98">
            <v>261440</v>
          </cell>
          <cell r="K98" t="str">
            <v>52</v>
          </cell>
          <cell r="L98">
            <v>2003</v>
          </cell>
          <cell r="M98">
            <v>233068</v>
          </cell>
          <cell r="N98">
            <v>0</v>
          </cell>
          <cell r="O98">
            <v>2005</v>
          </cell>
          <cell r="P98">
            <v>260296</v>
          </cell>
          <cell r="Q98" t="str">
            <v>52</v>
          </cell>
        </row>
        <row r="99">
          <cell r="A99" t="str">
            <v>Holy See</v>
          </cell>
          <cell r="B99">
            <v>336</v>
          </cell>
          <cell r="C99">
            <v>1970</v>
          </cell>
          <cell r="D99">
            <v>3</v>
          </cell>
          <cell r="E99">
            <v>0</v>
          </cell>
          <cell r="F99" t="str">
            <v>..</v>
          </cell>
          <cell r="G99" t="str">
            <v>..</v>
          </cell>
          <cell r="H99">
            <v>0</v>
          </cell>
          <cell r="I99" t="str">
            <v>..</v>
          </cell>
          <cell r="J99" t="str">
            <v>..</v>
          </cell>
          <cell r="K99">
            <v>0</v>
          </cell>
          <cell r="L99" t="str">
            <v>..</v>
          </cell>
          <cell r="M99" t="str">
            <v>..</v>
          </cell>
          <cell r="N99">
            <v>0</v>
          </cell>
          <cell r="O99">
            <v>2000</v>
          </cell>
          <cell r="P99">
            <v>1</v>
          </cell>
          <cell r="Q99">
            <v>0</v>
          </cell>
        </row>
        <row r="100">
          <cell r="A100" t="str">
            <v>Honduras</v>
          </cell>
          <cell r="B100">
            <v>340</v>
          </cell>
          <cell r="C100">
            <v>1972</v>
          </cell>
          <cell r="D100">
            <v>137273</v>
          </cell>
          <cell r="E100" t="str">
            <v>53</v>
          </cell>
          <cell r="F100">
            <v>1986</v>
          </cell>
          <cell r="G100">
            <v>158639</v>
          </cell>
          <cell r="H100" t="str">
            <v>53</v>
          </cell>
          <cell r="I100">
            <v>1994</v>
          </cell>
          <cell r="J100">
            <v>156589</v>
          </cell>
          <cell r="K100" t="str">
            <v>43</v>
          </cell>
          <cell r="L100">
            <v>2001</v>
          </cell>
          <cell r="M100">
            <v>222031</v>
          </cell>
          <cell r="N100" t="str">
            <v>53</v>
          </cell>
          <cell r="O100">
            <v>2005</v>
          </cell>
          <cell r="P100">
            <v>194327</v>
          </cell>
          <cell r="Q100" t="str">
            <v>53</v>
          </cell>
        </row>
        <row r="101">
          <cell r="A101" t="str">
            <v>Hungary</v>
          </cell>
          <cell r="B101">
            <v>348</v>
          </cell>
          <cell r="C101">
            <v>1970</v>
          </cell>
          <cell r="D101">
            <v>151819</v>
          </cell>
          <cell r="E101">
            <v>0</v>
          </cell>
          <cell r="F101">
            <v>1985</v>
          </cell>
          <cell r="G101">
            <v>130200</v>
          </cell>
          <cell r="H101">
            <v>0</v>
          </cell>
          <cell r="I101">
            <v>1995</v>
          </cell>
          <cell r="J101">
            <v>112054</v>
          </cell>
          <cell r="K101">
            <v>0</v>
          </cell>
          <cell r="L101">
            <v>2005</v>
          </cell>
          <cell r="M101">
            <v>97496</v>
          </cell>
          <cell r="N101">
            <v>0</v>
          </cell>
          <cell r="O101">
            <v>2006</v>
          </cell>
          <cell r="P101">
            <v>99871</v>
          </cell>
          <cell r="Q101">
            <v>0</v>
          </cell>
        </row>
        <row r="102">
          <cell r="A102" t="str">
            <v>Iceland</v>
          </cell>
          <cell r="B102">
            <v>352</v>
          </cell>
          <cell r="C102">
            <v>1970</v>
          </cell>
          <cell r="D102">
            <v>4023</v>
          </cell>
          <cell r="E102">
            <v>0</v>
          </cell>
          <cell r="F102">
            <v>1985</v>
          </cell>
          <cell r="G102">
            <v>3856</v>
          </cell>
          <cell r="H102">
            <v>0</v>
          </cell>
          <cell r="I102">
            <v>1995</v>
          </cell>
          <cell r="J102">
            <v>4280</v>
          </cell>
          <cell r="K102">
            <v>0</v>
          </cell>
          <cell r="L102">
            <v>2005</v>
          </cell>
          <cell r="M102">
            <v>4280</v>
          </cell>
          <cell r="N102">
            <v>0</v>
          </cell>
          <cell r="O102">
            <v>2006</v>
          </cell>
          <cell r="P102">
            <v>4415</v>
          </cell>
          <cell r="Q102">
            <v>0</v>
          </cell>
        </row>
        <row r="103">
          <cell r="A103" t="str">
            <v>India</v>
          </cell>
          <cell r="B103">
            <v>356</v>
          </cell>
          <cell r="C103">
            <v>1971</v>
          </cell>
          <cell r="D103">
            <v>20432482</v>
          </cell>
          <cell r="E103" t="str">
            <v>53</v>
          </cell>
          <cell r="F103">
            <v>1985</v>
          </cell>
          <cell r="G103">
            <v>24780740</v>
          </cell>
          <cell r="H103" t="str">
            <v>53</v>
          </cell>
          <cell r="I103">
            <v>1995</v>
          </cell>
          <cell r="J103">
            <v>25867956</v>
          </cell>
          <cell r="K103" t="str">
            <v>53</v>
          </cell>
          <cell r="L103">
            <v>2005</v>
          </cell>
          <cell r="M103">
            <v>26431625</v>
          </cell>
          <cell r="N103" t="str">
            <v>4, 53</v>
          </cell>
          <cell r="O103">
            <v>2006</v>
          </cell>
          <cell r="P103">
            <v>26825612</v>
          </cell>
          <cell r="Q103" t="str">
            <v>4, 53</v>
          </cell>
        </row>
        <row r="104">
          <cell r="A104" t="str">
            <v>Indonesia</v>
          </cell>
          <cell r="B104">
            <v>360</v>
          </cell>
          <cell r="C104">
            <v>1971</v>
          </cell>
          <cell r="D104">
            <v>4881649</v>
          </cell>
          <cell r="E104" t="str">
            <v>53</v>
          </cell>
          <cell r="F104">
            <v>1980</v>
          </cell>
          <cell r="G104">
            <v>5439883</v>
          </cell>
          <cell r="H104" t="str">
            <v>52</v>
          </cell>
          <cell r="I104">
            <v>1999</v>
          </cell>
          <cell r="J104">
            <v>4802983</v>
          </cell>
          <cell r="K104" t="str">
            <v>52</v>
          </cell>
          <cell r="L104">
            <v>2002</v>
          </cell>
          <cell r="M104">
            <v>4784251</v>
          </cell>
          <cell r="N104" t="str">
            <v>52</v>
          </cell>
          <cell r="O104">
            <v>2004</v>
          </cell>
          <cell r="P104">
            <v>4464498</v>
          </cell>
          <cell r="Q104" t="str">
            <v>52</v>
          </cell>
        </row>
        <row r="105">
          <cell r="A105" t="str">
            <v>Iran (Islamic Republic of)</v>
          </cell>
          <cell r="B105">
            <v>364</v>
          </cell>
          <cell r="C105">
            <v>1970</v>
          </cell>
          <cell r="D105">
            <v>1179387</v>
          </cell>
          <cell r="E105">
            <v>0</v>
          </cell>
          <cell r="F105">
            <v>1985</v>
          </cell>
          <cell r="G105">
            <v>2033285</v>
          </cell>
          <cell r="H105">
            <v>0</v>
          </cell>
          <cell r="I105">
            <v>1996</v>
          </cell>
          <cell r="J105">
            <v>1187903</v>
          </cell>
          <cell r="K105">
            <v>0</v>
          </cell>
          <cell r="L105">
            <v>2005</v>
          </cell>
          <cell r="M105">
            <v>1233873</v>
          </cell>
          <cell r="N105">
            <v>0</v>
          </cell>
          <cell r="O105">
            <v>2006</v>
          </cell>
          <cell r="P105">
            <v>1253506</v>
          </cell>
          <cell r="Q105">
            <v>0</v>
          </cell>
        </row>
        <row r="106">
          <cell r="A106" t="str">
            <v>Iraq</v>
          </cell>
          <cell r="B106">
            <v>368</v>
          </cell>
          <cell r="C106">
            <v>1974</v>
          </cell>
          <cell r="D106">
            <v>462914</v>
          </cell>
          <cell r="E106" t="str">
            <v>53</v>
          </cell>
          <cell r="F106" t="str">
            <v>..</v>
          </cell>
          <cell r="G106" t="str">
            <v>..</v>
          </cell>
          <cell r="H106">
            <v>0</v>
          </cell>
          <cell r="I106">
            <v>1997</v>
          </cell>
          <cell r="J106">
            <v>638502</v>
          </cell>
          <cell r="K106">
            <v>0</v>
          </cell>
          <cell r="L106" t="str">
            <v>..</v>
          </cell>
          <cell r="M106" t="str">
            <v>..</v>
          </cell>
          <cell r="N106">
            <v>0</v>
          </cell>
          <cell r="O106">
            <v>2005</v>
          </cell>
          <cell r="P106">
            <v>866853</v>
          </cell>
          <cell r="Q106" t="str">
            <v>53</v>
          </cell>
        </row>
        <row r="107">
          <cell r="A107" t="str">
            <v>Ireland</v>
          </cell>
          <cell r="B107">
            <v>372</v>
          </cell>
          <cell r="C107">
            <v>1970</v>
          </cell>
          <cell r="D107">
            <v>64382</v>
          </cell>
          <cell r="E107">
            <v>18</v>
          </cell>
          <cell r="F107">
            <v>1985</v>
          </cell>
          <cell r="G107">
            <v>62388</v>
          </cell>
          <cell r="H107">
            <v>18</v>
          </cell>
          <cell r="I107">
            <v>1995</v>
          </cell>
          <cell r="J107">
            <v>48787</v>
          </cell>
          <cell r="K107">
            <v>18</v>
          </cell>
          <cell r="L107">
            <v>2005</v>
          </cell>
          <cell r="M107">
            <v>61042</v>
          </cell>
          <cell r="N107" t="str">
            <v>18, 19, 49</v>
          </cell>
          <cell r="O107">
            <v>2006</v>
          </cell>
          <cell r="P107">
            <v>64237</v>
          </cell>
          <cell r="Q107" t="str">
            <v>18, 19, 49</v>
          </cell>
        </row>
        <row r="108">
          <cell r="A108" t="str">
            <v>Isle of Man</v>
          </cell>
          <cell r="B108">
            <v>833</v>
          </cell>
          <cell r="C108">
            <v>1970</v>
          </cell>
          <cell r="D108">
            <v>840</v>
          </cell>
          <cell r="E108">
            <v>18</v>
          </cell>
          <cell r="F108">
            <v>1985</v>
          </cell>
          <cell r="G108">
            <v>703</v>
          </cell>
          <cell r="H108">
            <v>18</v>
          </cell>
          <cell r="I108">
            <v>1995</v>
          </cell>
          <cell r="J108">
            <v>847</v>
          </cell>
          <cell r="K108">
            <v>18</v>
          </cell>
          <cell r="L108">
            <v>2006</v>
          </cell>
          <cell r="M108">
            <v>905</v>
          </cell>
          <cell r="N108">
            <v>18</v>
          </cell>
          <cell r="O108">
            <v>2007</v>
          </cell>
          <cell r="P108">
            <v>919</v>
          </cell>
          <cell r="Q108">
            <v>18</v>
          </cell>
        </row>
        <row r="109">
          <cell r="A109" t="str">
            <v>Israel</v>
          </cell>
          <cell r="B109">
            <v>376</v>
          </cell>
          <cell r="C109">
            <v>1970</v>
          </cell>
          <cell r="D109">
            <v>80843</v>
          </cell>
          <cell r="E109" t="str">
            <v>3</v>
          </cell>
          <cell r="F109">
            <v>1985</v>
          </cell>
          <cell r="G109">
            <v>99376</v>
          </cell>
          <cell r="H109" t="str">
            <v>3</v>
          </cell>
          <cell r="I109">
            <v>1995</v>
          </cell>
          <cell r="J109">
            <v>116886</v>
          </cell>
          <cell r="K109">
            <v>3</v>
          </cell>
          <cell r="L109">
            <v>2005</v>
          </cell>
          <cell r="M109">
            <v>143913</v>
          </cell>
          <cell r="N109">
            <v>3</v>
          </cell>
          <cell r="O109">
            <v>2006</v>
          </cell>
          <cell r="P109">
            <v>148170</v>
          </cell>
          <cell r="Q109">
            <v>3</v>
          </cell>
        </row>
        <row r="110">
          <cell r="A110" t="str">
            <v>Italy</v>
          </cell>
          <cell r="B110">
            <v>380</v>
          </cell>
          <cell r="C110">
            <v>1970</v>
          </cell>
          <cell r="D110">
            <v>901472</v>
          </cell>
          <cell r="E110">
            <v>0</v>
          </cell>
          <cell r="F110">
            <v>1985</v>
          </cell>
          <cell r="G110">
            <v>577345</v>
          </cell>
          <cell r="H110">
            <v>0</v>
          </cell>
          <cell r="I110">
            <v>1995</v>
          </cell>
          <cell r="J110">
            <v>525609</v>
          </cell>
          <cell r="K110">
            <v>0</v>
          </cell>
          <cell r="L110">
            <v>2005</v>
          </cell>
          <cell r="M110">
            <v>554022</v>
          </cell>
          <cell r="N110">
            <v>0</v>
          </cell>
          <cell r="O110">
            <v>2006</v>
          </cell>
          <cell r="P110">
            <v>560010</v>
          </cell>
          <cell r="Q110">
            <v>0</v>
          </cell>
        </row>
        <row r="111">
          <cell r="A111" t="str">
            <v>Jamaica</v>
          </cell>
          <cell r="B111">
            <v>388</v>
          </cell>
          <cell r="C111">
            <v>1970</v>
          </cell>
          <cell r="D111">
            <v>64375</v>
          </cell>
          <cell r="E111">
            <v>0</v>
          </cell>
          <cell r="F111">
            <v>1985</v>
          </cell>
          <cell r="G111">
            <v>56210</v>
          </cell>
          <cell r="H111">
            <v>0</v>
          </cell>
          <cell r="I111">
            <v>1995</v>
          </cell>
          <cell r="J111">
            <v>63487</v>
          </cell>
          <cell r="K111">
            <v>0</v>
          </cell>
          <cell r="L111">
            <v>2005</v>
          </cell>
          <cell r="M111">
            <v>47255</v>
          </cell>
          <cell r="N111">
            <v>42</v>
          </cell>
          <cell r="O111">
            <v>2006</v>
          </cell>
          <cell r="P111">
            <v>46277</v>
          </cell>
          <cell r="Q111">
            <v>42</v>
          </cell>
        </row>
        <row r="112">
          <cell r="A112" t="str">
            <v>Japan</v>
          </cell>
          <cell r="B112">
            <v>392</v>
          </cell>
          <cell r="C112">
            <v>1970</v>
          </cell>
          <cell r="D112">
            <v>1955277</v>
          </cell>
          <cell r="E112" t="str">
            <v>6, 12, 34</v>
          </cell>
          <cell r="F112">
            <v>1985</v>
          </cell>
          <cell r="G112">
            <v>1431577</v>
          </cell>
          <cell r="H112" t="str">
            <v>6, 12, 34</v>
          </cell>
          <cell r="I112">
            <v>1995</v>
          </cell>
          <cell r="J112">
            <v>1187064</v>
          </cell>
          <cell r="K112" t="str">
            <v>12</v>
          </cell>
          <cell r="L112">
            <v>2005</v>
          </cell>
          <cell r="M112">
            <v>1062530</v>
          </cell>
          <cell r="N112" t="str">
            <v>12</v>
          </cell>
          <cell r="O112">
            <v>2006</v>
          </cell>
          <cell r="P112">
            <v>1092674</v>
          </cell>
          <cell r="Q112" t="str">
            <v>12</v>
          </cell>
        </row>
        <row r="113">
          <cell r="A113" t="str">
            <v>Jordan</v>
          </cell>
          <cell r="B113">
            <v>400</v>
          </cell>
          <cell r="C113">
            <v>1974</v>
          </cell>
          <cell r="D113">
            <v>148104</v>
          </cell>
          <cell r="E113" t="str">
            <v>53</v>
          </cell>
          <cell r="F113">
            <v>1985</v>
          </cell>
          <cell r="G113">
            <v>102712</v>
          </cell>
          <cell r="H113" t="str">
            <v>10, 18, 25, 38</v>
          </cell>
          <cell r="I113">
            <v>1995</v>
          </cell>
          <cell r="J113">
            <v>141319</v>
          </cell>
          <cell r="K113">
            <v>0</v>
          </cell>
          <cell r="L113">
            <v>2005</v>
          </cell>
          <cell r="M113">
            <v>152276</v>
          </cell>
          <cell r="N113" t="str">
            <v>10, 25, 38</v>
          </cell>
          <cell r="O113">
            <v>2006</v>
          </cell>
          <cell r="P113">
            <v>162972</v>
          </cell>
          <cell r="Q113" t="str">
            <v>10, 25, 38</v>
          </cell>
        </row>
        <row r="114">
          <cell r="A114" t="str">
            <v>Kazakhstan</v>
          </cell>
          <cell r="B114">
            <v>398</v>
          </cell>
          <cell r="C114">
            <v>1970</v>
          </cell>
          <cell r="D114">
            <v>301420</v>
          </cell>
          <cell r="E114" t="str">
            <v>53</v>
          </cell>
          <cell r="F114">
            <v>1985</v>
          </cell>
          <cell r="G114">
            <v>396929</v>
          </cell>
          <cell r="H114">
            <v>0</v>
          </cell>
          <cell r="I114">
            <v>1995</v>
          </cell>
          <cell r="J114">
            <v>277006</v>
          </cell>
          <cell r="K114" t="str">
            <v>40</v>
          </cell>
          <cell r="L114">
            <v>2005</v>
          </cell>
          <cell r="M114">
            <v>278977</v>
          </cell>
          <cell r="N114" t="str">
            <v>40</v>
          </cell>
          <cell r="O114">
            <v>2006</v>
          </cell>
          <cell r="P114">
            <v>301756</v>
          </cell>
          <cell r="Q114" t="str">
            <v>40</v>
          </cell>
        </row>
        <row r="115">
          <cell r="A115" t="str">
            <v>Kenya</v>
          </cell>
          <cell r="B115">
            <v>404</v>
          </cell>
          <cell r="C115">
            <v>1969</v>
          </cell>
          <cell r="D115">
            <v>544050</v>
          </cell>
          <cell r="E115" t="str">
            <v>53</v>
          </cell>
          <cell r="F115">
            <v>1989</v>
          </cell>
          <cell r="G115">
            <v>1024953</v>
          </cell>
          <cell r="H115" t="str">
            <v>53</v>
          </cell>
          <cell r="I115">
            <v>1997</v>
          </cell>
          <cell r="J115">
            <v>961649.73699999996</v>
          </cell>
          <cell r="K115" t="str">
            <v>53</v>
          </cell>
          <cell r="L115" t="str">
            <v>..</v>
          </cell>
          <cell r="M115" t="str">
            <v>..</v>
          </cell>
          <cell r="N115">
            <v>0</v>
          </cell>
          <cell r="O115">
            <v>2002</v>
          </cell>
          <cell r="P115">
            <v>1220484</v>
          </cell>
          <cell r="Q115" t="str">
            <v>53</v>
          </cell>
        </row>
        <row r="116">
          <cell r="A116" t="str">
            <v>Kiribati</v>
          </cell>
          <cell r="B116">
            <v>296</v>
          </cell>
          <cell r="C116">
            <v>1976</v>
          </cell>
          <cell r="D116">
            <v>1730</v>
          </cell>
          <cell r="E116" t="str">
            <v>52</v>
          </cell>
          <cell r="F116">
            <v>1985</v>
          </cell>
          <cell r="G116">
            <v>2380</v>
          </cell>
          <cell r="H116" t="str">
            <v>52</v>
          </cell>
          <cell r="I116">
            <v>1995</v>
          </cell>
          <cell r="J116">
            <v>2472</v>
          </cell>
          <cell r="K116" t="str">
            <v>52</v>
          </cell>
          <cell r="L116">
            <v>2000</v>
          </cell>
          <cell r="M116">
            <v>2185</v>
          </cell>
          <cell r="N116" t="str">
            <v>52</v>
          </cell>
          <cell r="O116">
            <v>2005</v>
          </cell>
          <cell r="P116">
            <v>2462</v>
          </cell>
          <cell r="Q116">
            <v>0</v>
          </cell>
        </row>
        <row r="117">
          <cell r="A117" t="str">
            <v>Kuwait</v>
          </cell>
          <cell r="B117">
            <v>414</v>
          </cell>
          <cell r="C117">
            <v>1970</v>
          </cell>
          <cell r="D117">
            <v>33842</v>
          </cell>
          <cell r="E117">
            <v>0</v>
          </cell>
          <cell r="F117">
            <v>1985</v>
          </cell>
          <cell r="G117">
            <v>55087</v>
          </cell>
          <cell r="H117">
            <v>0</v>
          </cell>
          <cell r="I117">
            <v>1995</v>
          </cell>
          <cell r="J117">
            <v>41169</v>
          </cell>
          <cell r="K117">
            <v>0</v>
          </cell>
          <cell r="L117">
            <v>2005</v>
          </cell>
          <cell r="M117">
            <v>50941</v>
          </cell>
          <cell r="N117">
            <v>0</v>
          </cell>
          <cell r="O117">
            <v>2006</v>
          </cell>
          <cell r="P117">
            <v>52759</v>
          </cell>
          <cell r="Q117">
            <v>0</v>
          </cell>
        </row>
        <row r="118">
          <cell r="A118" t="str">
            <v>Kyrgyzstan</v>
          </cell>
          <cell r="B118">
            <v>417</v>
          </cell>
          <cell r="C118">
            <v>1970</v>
          </cell>
          <cell r="D118">
            <v>91838</v>
          </cell>
          <cell r="E118" t="str">
            <v>53</v>
          </cell>
          <cell r="F118">
            <v>1985</v>
          </cell>
          <cell r="G118">
            <v>128460</v>
          </cell>
          <cell r="H118">
            <v>0</v>
          </cell>
          <cell r="I118">
            <v>1995</v>
          </cell>
          <cell r="J118">
            <v>117340</v>
          </cell>
          <cell r="K118" t="str">
            <v>40</v>
          </cell>
          <cell r="L118">
            <v>2005</v>
          </cell>
          <cell r="M118">
            <v>109839</v>
          </cell>
          <cell r="N118">
            <v>0</v>
          </cell>
          <cell r="O118">
            <v>2006</v>
          </cell>
          <cell r="P118">
            <v>120737</v>
          </cell>
          <cell r="Q118">
            <v>0</v>
          </cell>
        </row>
        <row r="119">
          <cell r="A119" t="str">
            <v>Lao People's Democratic Republic</v>
          </cell>
          <cell r="B119">
            <v>418</v>
          </cell>
          <cell r="C119" t="str">
            <v>..</v>
          </cell>
          <cell r="D119" t="str">
            <v>..</v>
          </cell>
          <cell r="E119">
            <v>0</v>
          </cell>
          <cell r="F119">
            <v>1988</v>
          </cell>
          <cell r="G119">
            <v>172706</v>
          </cell>
          <cell r="H119" t="str">
            <v>49, 52</v>
          </cell>
          <cell r="I119">
            <v>1995</v>
          </cell>
          <cell r="J119">
            <v>188805</v>
          </cell>
          <cell r="K119" t="str">
            <v>53</v>
          </cell>
          <cell r="L119">
            <v>2000</v>
          </cell>
          <cell r="M119">
            <v>177422</v>
          </cell>
          <cell r="N119" t="str">
            <v>53</v>
          </cell>
          <cell r="O119">
            <v>2005</v>
          </cell>
          <cell r="P119">
            <v>198765</v>
          </cell>
          <cell r="Q119" t="str">
            <v>53</v>
          </cell>
        </row>
        <row r="120">
          <cell r="A120" t="str">
            <v>Latvia</v>
          </cell>
          <cell r="B120">
            <v>428</v>
          </cell>
          <cell r="C120">
            <v>1970</v>
          </cell>
          <cell r="D120">
            <v>34333</v>
          </cell>
          <cell r="E120">
            <v>0</v>
          </cell>
          <cell r="F120">
            <v>1985</v>
          </cell>
          <cell r="G120">
            <v>39751</v>
          </cell>
          <cell r="H120">
            <v>0</v>
          </cell>
          <cell r="I120">
            <v>1995</v>
          </cell>
          <cell r="J120">
            <v>21595</v>
          </cell>
          <cell r="K120">
            <v>0</v>
          </cell>
          <cell r="L120">
            <v>2005</v>
          </cell>
          <cell r="M120">
            <v>21497</v>
          </cell>
          <cell r="N120">
            <v>0</v>
          </cell>
          <cell r="O120">
            <v>2006</v>
          </cell>
          <cell r="P120">
            <v>22264</v>
          </cell>
          <cell r="Q120">
            <v>0</v>
          </cell>
        </row>
        <row r="121">
          <cell r="A121" t="str">
            <v>Lebanon</v>
          </cell>
          <cell r="B121">
            <v>422</v>
          </cell>
          <cell r="C121">
            <v>1970</v>
          </cell>
          <cell r="D121">
            <v>83053</v>
          </cell>
          <cell r="E121" t="str">
            <v>52</v>
          </cell>
          <cell r="F121" t="str">
            <v>..</v>
          </cell>
          <cell r="G121" t="str">
            <v>..</v>
          </cell>
          <cell r="H121">
            <v>0</v>
          </cell>
          <cell r="I121">
            <v>1996</v>
          </cell>
          <cell r="J121">
            <v>96371</v>
          </cell>
          <cell r="K121" t="str">
            <v>52</v>
          </cell>
          <cell r="L121">
            <v>2005</v>
          </cell>
          <cell r="M121">
            <v>73973</v>
          </cell>
          <cell r="N121">
            <v>0</v>
          </cell>
          <cell r="O121">
            <v>2006</v>
          </cell>
          <cell r="P121">
            <v>72790</v>
          </cell>
          <cell r="Q121">
            <v>0</v>
          </cell>
        </row>
        <row r="122">
          <cell r="A122" t="str">
            <v>Lesotho</v>
          </cell>
          <cell r="B122">
            <v>426</v>
          </cell>
          <cell r="C122">
            <v>1975</v>
          </cell>
          <cell r="D122">
            <v>47480</v>
          </cell>
          <cell r="E122" t="str">
            <v>53</v>
          </cell>
          <cell r="F122">
            <v>1986</v>
          </cell>
          <cell r="G122">
            <v>58369</v>
          </cell>
          <cell r="H122" t="str">
            <v>53</v>
          </cell>
          <cell r="I122">
            <v>1996</v>
          </cell>
          <cell r="J122">
            <v>52605</v>
          </cell>
          <cell r="K122" t="str">
            <v>52</v>
          </cell>
          <cell r="L122" t="str">
            <v>..</v>
          </cell>
          <cell r="M122" t="str">
            <v>..</v>
          </cell>
          <cell r="N122">
            <v>0</v>
          </cell>
          <cell r="O122">
            <v>2003</v>
          </cell>
          <cell r="P122">
            <v>48744</v>
          </cell>
          <cell r="Q122" t="str">
            <v>52</v>
          </cell>
        </row>
        <row r="123">
          <cell r="A123" t="str">
            <v>Liberia</v>
          </cell>
          <cell r="B123">
            <v>430</v>
          </cell>
          <cell r="C123">
            <v>1970</v>
          </cell>
          <cell r="D123">
            <v>77522</v>
          </cell>
          <cell r="E123">
            <v>0</v>
          </cell>
          <cell r="F123">
            <v>1984</v>
          </cell>
          <cell r="G123">
            <v>59472</v>
          </cell>
          <cell r="H123">
            <v>0</v>
          </cell>
          <cell r="I123" t="str">
            <v>..</v>
          </cell>
          <cell r="J123" t="str">
            <v>..</v>
          </cell>
          <cell r="K123">
            <v>0</v>
          </cell>
          <cell r="L123" t="str">
            <v>..</v>
          </cell>
          <cell r="M123" t="str">
            <v>..</v>
          </cell>
          <cell r="N123">
            <v>0</v>
          </cell>
          <cell r="O123">
            <v>2006</v>
          </cell>
          <cell r="P123">
            <v>135999</v>
          </cell>
          <cell r="Q123" t="str">
            <v>52</v>
          </cell>
        </row>
        <row r="124">
          <cell r="A124" t="str">
            <v>Libyan Arab Jamahiriya</v>
          </cell>
          <cell r="B124">
            <v>434</v>
          </cell>
          <cell r="C124">
            <v>1970</v>
          </cell>
          <cell r="D124">
            <v>82243</v>
          </cell>
          <cell r="E124">
            <v>0</v>
          </cell>
          <cell r="F124">
            <v>1985</v>
          </cell>
          <cell r="G124">
            <v>154720</v>
          </cell>
          <cell r="H124">
            <v>0</v>
          </cell>
          <cell r="I124">
            <v>1995</v>
          </cell>
          <cell r="J124">
            <v>88779</v>
          </cell>
          <cell r="K124">
            <v>0</v>
          </cell>
          <cell r="L124">
            <v>2000</v>
          </cell>
          <cell r="M124">
            <v>98752</v>
          </cell>
          <cell r="N124">
            <v>0</v>
          </cell>
          <cell r="O124">
            <v>2002</v>
          </cell>
          <cell r="P124">
            <v>111053</v>
          </cell>
          <cell r="Q124">
            <v>0</v>
          </cell>
        </row>
        <row r="125">
          <cell r="A125" t="str">
            <v>Liechtenstein</v>
          </cell>
          <cell r="B125">
            <v>438</v>
          </cell>
          <cell r="C125">
            <v>1970</v>
          </cell>
          <cell r="D125">
            <v>422</v>
          </cell>
          <cell r="E125" t="str">
            <v>50</v>
          </cell>
          <cell r="F125">
            <v>1985</v>
          </cell>
          <cell r="G125">
            <v>373</v>
          </cell>
          <cell r="H125">
            <v>0</v>
          </cell>
          <cell r="I125">
            <v>1995</v>
          </cell>
          <cell r="J125">
            <v>425</v>
          </cell>
          <cell r="K125">
            <v>0</v>
          </cell>
          <cell r="L125">
            <v>2005</v>
          </cell>
          <cell r="M125">
            <v>381</v>
          </cell>
          <cell r="N125">
            <v>0</v>
          </cell>
          <cell r="O125">
            <v>2006</v>
          </cell>
          <cell r="P125">
            <v>361</v>
          </cell>
          <cell r="Q125">
            <v>0</v>
          </cell>
        </row>
        <row r="126">
          <cell r="A126" t="str">
            <v>Lithuania</v>
          </cell>
          <cell r="B126">
            <v>440</v>
          </cell>
          <cell r="C126">
            <v>1970</v>
          </cell>
          <cell r="D126">
            <v>55519</v>
          </cell>
          <cell r="E126">
            <v>0</v>
          </cell>
          <cell r="F126">
            <v>1985</v>
          </cell>
          <cell r="G126">
            <v>58454</v>
          </cell>
          <cell r="H126">
            <v>0</v>
          </cell>
          <cell r="I126">
            <v>1995</v>
          </cell>
          <cell r="J126">
            <v>41195</v>
          </cell>
          <cell r="K126">
            <v>40</v>
          </cell>
          <cell r="L126">
            <v>2005</v>
          </cell>
          <cell r="M126">
            <v>30541</v>
          </cell>
          <cell r="N126">
            <v>0</v>
          </cell>
          <cell r="O126">
            <v>2006</v>
          </cell>
          <cell r="P126">
            <v>31265</v>
          </cell>
          <cell r="Q126">
            <v>0</v>
          </cell>
        </row>
        <row r="127">
          <cell r="A127" t="str">
            <v>Luxembourg</v>
          </cell>
          <cell r="B127">
            <v>442</v>
          </cell>
          <cell r="C127">
            <v>1970</v>
          </cell>
          <cell r="D127">
            <v>4411</v>
          </cell>
          <cell r="E127">
            <v>0</v>
          </cell>
          <cell r="F127">
            <v>1985</v>
          </cell>
          <cell r="G127">
            <v>4104</v>
          </cell>
          <cell r="H127">
            <v>0</v>
          </cell>
          <cell r="I127">
            <v>1995</v>
          </cell>
          <cell r="J127">
            <v>5421</v>
          </cell>
          <cell r="K127">
            <v>0</v>
          </cell>
          <cell r="L127">
            <v>2005</v>
          </cell>
          <cell r="M127">
            <v>5371</v>
          </cell>
          <cell r="N127">
            <v>0</v>
          </cell>
          <cell r="O127">
            <v>2006</v>
          </cell>
          <cell r="P127">
            <v>5514</v>
          </cell>
          <cell r="Q127">
            <v>0</v>
          </cell>
        </row>
        <row r="128">
          <cell r="A128" t="str">
            <v>Madagascar</v>
          </cell>
          <cell r="B128">
            <v>450</v>
          </cell>
          <cell r="C128">
            <v>1975</v>
          </cell>
          <cell r="D128">
            <v>355754</v>
          </cell>
          <cell r="E128" t="str">
            <v>52</v>
          </cell>
          <cell r="F128" t="str">
            <v>..</v>
          </cell>
          <cell r="G128" t="str">
            <v>..</v>
          </cell>
          <cell r="H128">
            <v>0</v>
          </cell>
          <cell r="I128">
            <v>1996</v>
          </cell>
          <cell r="J128">
            <v>575899</v>
          </cell>
          <cell r="K128" t="str">
            <v>53</v>
          </cell>
          <cell r="L128" t="str">
            <v>..</v>
          </cell>
          <cell r="M128" t="str">
            <v>..</v>
          </cell>
          <cell r="N128">
            <v>0</v>
          </cell>
          <cell r="O128">
            <v>2003</v>
          </cell>
          <cell r="P128">
            <v>575435</v>
          </cell>
          <cell r="Q128" t="str">
            <v>53</v>
          </cell>
        </row>
        <row r="129">
          <cell r="A129" t="str">
            <v>Malawi</v>
          </cell>
          <cell r="B129">
            <v>454</v>
          </cell>
          <cell r="C129">
            <v>1977</v>
          </cell>
          <cell r="D129">
            <v>270852</v>
          </cell>
          <cell r="E129" t="str">
            <v>52</v>
          </cell>
          <cell r="F129">
            <v>1987</v>
          </cell>
          <cell r="G129">
            <v>307463</v>
          </cell>
          <cell r="H129" t="str">
            <v>53</v>
          </cell>
          <cell r="I129">
            <v>1998</v>
          </cell>
          <cell r="J129">
            <v>415767</v>
          </cell>
          <cell r="K129" t="str">
            <v>52</v>
          </cell>
          <cell r="L129">
            <v>2003</v>
          </cell>
          <cell r="M129">
            <v>528094</v>
          </cell>
          <cell r="N129" t="str">
            <v>52</v>
          </cell>
          <cell r="O129">
            <v>2006</v>
          </cell>
          <cell r="P129">
            <v>597111</v>
          </cell>
          <cell r="Q129" t="str">
            <v>52</v>
          </cell>
        </row>
        <row r="130">
          <cell r="A130" t="str">
            <v>Malaysia</v>
          </cell>
          <cell r="B130">
            <v>458</v>
          </cell>
          <cell r="C130">
            <v>1970</v>
          </cell>
          <cell r="D130">
            <v>401536</v>
          </cell>
          <cell r="E130">
            <v>0</v>
          </cell>
          <cell r="F130">
            <v>1985</v>
          </cell>
          <cell r="G130">
            <v>497414</v>
          </cell>
          <cell r="H130">
            <v>0</v>
          </cell>
          <cell r="I130">
            <v>1995</v>
          </cell>
          <cell r="J130">
            <v>539295</v>
          </cell>
          <cell r="K130">
            <v>0</v>
          </cell>
          <cell r="L130">
            <v>2005</v>
          </cell>
          <cell r="M130">
            <v>466208</v>
          </cell>
          <cell r="N130" t="str">
            <v>49</v>
          </cell>
          <cell r="O130">
            <v>2006</v>
          </cell>
          <cell r="P130">
            <v>482700</v>
          </cell>
          <cell r="Q130" t="str">
            <v>49</v>
          </cell>
        </row>
        <row r="131">
          <cell r="A131" t="str">
            <v>Maldives</v>
          </cell>
          <cell r="B131">
            <v>462</v>
          </cell>
          <cell r="C131">
            <v>1974</v>
          </cell>
          <cell r="D131">
            <v>5002</v>
          </cell>
          <cell r="E131">
            <v>0</v>
          </cell>
          <cell r="F131">
            <v>1985</v>
          </cell>
          <cell r="G131">
            <v>8968</v>
          </cell>
          <cell r="H131">
            <v>0</v>
          </cell>
          <cell r="I131">
            <v>1995</v>
          </cell>
          <cell r="J131">
            <v>6849</v>
          </cell>
          <cell r="K131">
            <v>0</v>
          </cell>
          <cell r="L131">
            <v>2005</v>
          </cell>
          <cell r="M131">
            <v>5543</v>
          </cell>
          <cell r="N131">
            <v>0</v>
          </cell>
          <cell r="O131">
            <v>2006</v>
          </cell>
          <cell r="P131">
            <v>5829</v>
          </cell>
          <cell r="Q131">
            <v>0</v>
          </cell>
        </row>
        <row r="132">
          <cell r="A132" t="str">
            <v>Mali</v>
          </cell>
          <cell r="B132">
            <v>466</v>
          </cell>
          <cell r="C132" t="str">
            <v>..</v>
          </cell>
          <cell r="D132" t="str">
            <v>..</v>
          </cell>
          <cell r="E132">
            <v>0</v>
          </cell>
          <cell r="F132">
            <v>1987</v>
          </cell>
          <cell r="G132">
            <v>361728</v>
          </cell>
          <cell r="H132" t="str">
            <v>53</v>
          </cell>
          <cell r="I132">
            <v>1995</v>
          </cell>
          <cell r="J132">
            <v>401848</v>
          </cell>
          <cell r="K132" t="str">
            <v>52</v>
          </cell>
          <cell r="L132">
            <v>2000</v>
          </cell>
          <cell r="M132">
            <v>467279</v>
          </cell>
          <cell r="N132" t="str">
            <v>53</v>
          </cell>
          <cell r="O132">
            <v>2005</v>
          </cell>
          <cell r="P132">
            <v>522499</v>
          </cell>
          <cell r="Q132" t="str">
            <v>52</v>
          </cell>
        </row>
        <row r="133">
          <cell r="A133" t="str">
            <v>Malta</v>
          </cell>
          <cell r="B133">
            <v>470</v>
          </cell>
          <cell r="C133">
            <v>1970</v>
          </cell>
          <cell r="D133">
            <v>5314</v>
          </cell>
          <cell r="E133">
            <v>0</v>
          </cell>
          <cell r="F133">
            <v>1985</v>
          </cell>
          <cell r="G133">
            <v>5587</v>
          </cell>
          <cell r="H133">
            <v>0</v>
          </cell>
          <cell r="I133">
            <v>1990</v>
          </cell>
          <cell r="J133">
            <v>5368</v>
          </cell>
          <cell r="K133">
            <v>0</v>
          </cell>
          <cell r="L133">
            <v>2005</v>
          </cell>
          <cell r="M133">
            <v>3858</v>
          </cell>
          <cell r="N133">
            <v>0</v>
          </cell>
          <cell r="O133">
            <v>2006</v>
          </cell>
          <cell r="P133">
            <v>3885</v>
          </cell>
          <cell r="Q133">
            <v>0</v>
          </cell>
        </row>
        <row r="134">
          <cell r="A134" t="str">
            <v>Marshall Islands</v>
          </cell>
          <cell r="B134">
            <v>584</v>
          </cell>
          <cell r="C134">
            <v>1973</v>
          </cell>
          <cell r="D134">
            <v>1080</v>
          </cell>
          <cell r="E134">
            <v>0</v>
          </cell>
          <cell r="F134">
            <v>1985</v>
          </cell>
          <cell r="G134">
            <v>1520</v>
          </cell>
          <cell r="H134" t="str">
            <v>18, 43</v>
          </cell>
          <cell r="I134">
            <v>1995</v>
          </cell>
          <cell r="J134">
            <v>1476</v>
          </cell>
          <cell r="K134" t="str">
            <v>18, 43</v>
          </cell>
          <cell r="L134">
            <v>2005</v>
          </cell>
          <cell r="M134">
            <v>1589</v>
          </cell>
          <cell r="N134" t="str">
            <v>18, 43</v>
          </cell>
          <cell r="O134">
            <v>2006</v>
          </cell>
          <cell r="P134">
            <v>1576</v>
          </cell>
          <cell r="Q134" t="str">
            <v>18, 43</v>
          </cell>
        </row>
        <row r="135">
          <cell r="A135" t="str">
            <v>Martinique</v>
          </cell>
          <cell r="B135">
            <v>474</v>
          </cell>
          <cell r="C135">
            <v>1970</v>
          </cell>
          <cell r="D135">
            <v>9275</v>
          </cell>
          <cell r="E135">
            <v>39</v>
          </cell>
          <cell r="F135">
            <v>1985</v>
          </cell>
          <cell r="G135">
            <v>5711</v>
          </cell>
          <cell r="H135">
            <v>39</v>
          </cell>
          <cell r="I135">
            <v>1995</v>
          </cell>
          <cell r="J135">
            <v>5644</v>
          </cell>
          <cell r="K135">
            <v>0</v>
          </cell>
          <cell r="L135">
            <v>2005</v>
          </cell>
          <cell r="M135">
            <v>5032</v>
          </cell>
          <cell r="N135">
            <v>0</v>
          </cell>
          <cell r="O135">
            <v>2006</v>
          </cell>
          <cell r="P135">
            <v>5370</v>
          </cell>
          <cell r="Q135">
            <v>0</v>
          </cell>
        </row>
        <row r="136">
          <cell r="A136" t="str">
            <v>Mauritania</v>
          </cell>
          <cell r="B136">
            <v>478</v>
          </cell>
          <cell r="C136">
            <v>1977</v>
          </cell>
          <cell r="D136">
            <v>66580</v>
          </cell>
          <cell r="E136" t="str">
            <v>52</v>
          </cell>
          <cell r="F136" t="str">
            <v>..</v>
          </cell>
          <cell r="G136" t="str">
            <v>..</v>
          </cell>
          <cell r="H136">
            <v>0</v>
          </cell>
          <cell r="I136">
            <v>1999</v>
          </cell>
          <cell r="J136">
            <v>82433</v>
          </cell>
          <cell r="K136" t="str">
            <v>53</v>
          </cell>
          <cell r="L136" t="str">
            <v>..</v>
          </cell>
          <cell r="M136" t="str">
            <v>..</v>
          </cell>
          <cell r="N136">
            <v>0</v>
          </cell>
          <cell r="O136">
            <v>2000</v>
          </cell>
          <cell r="P136">
            <v>76955</v>
          </cell>
          <cell r="Q136">
            <v>0</v>
          </cell>
        </row>
        <row r="137">
          <cell r="A137" t="str">
            <v>Mauritius</v>
          </cell>
          <cell r="B137">
            <v>480</v>
          </cell>
          <cell r="C137">
            <v>1970</v>
          </cell>
          <cell r="D137">
            <v>22212</v>
          </cell>
          <cell r="E137">
            <v>0</v>
          </cell>
          <cell r="F137">
            <v>1985</v>
          </cell>
          <cell r="G137">
            <v>19103</v>
          </cell>
          <cell r="H137">
            <v>0</v>
          </cell>
          <cell r="I137">
            <v>1995</v>
          </cell>
          <cell r="J137">
            <v>20604</v>
          </cell>
          <cell r="K137">
            <v>18</v>
          </cell>
          <cell r="L137">
            <v>2005</v>
          </cell>
          <cell r="M137">
            <v>18820</v>
          </cell>
          <cell r="N137">
            <v>18</v>
          </cell>
          <cell r="O137">
            <v>2006</v>
          </cell>
          <cell r="P137">
            <v>17604</v>
          </cell>
          <cell r="Q137">
            <v>18</v>
          </cell>
        </row>
        <row r="138">
          <cell r="A138" t="str">
            <v>Mayotte</v>
          </cell>
          <cell r="B138">
            <v>175</v>
          </cell>
          <cell r="C138">
            <v>1978</v>
          </cell>
          <cell r="D138">
            <v>2630</v>
          </cell>
          <cell r="E138" t="str">
            <v>53</v>
          </cell>
          <cell r="F138">
            <v>1985</v>
          </cell>
          <cell r="G138">
            <v>2922</v>
          </cell>
          <cell r="H138">
            <v>0</v>
          </cell>
          <cell r="I138">
            <v>1996</v>
          </cell>
          <cell r="J138">
            <v>5342</v>
          </cell>
          <cell r="K138">
            <v>0</v>
          </cell>
          <cell r="L138">
            <v>2003</v>
          </cell>
          <cell r="M138">
            <v>7197</v>
          </cell>
          <cell r="N138">
            <v>0</v>
          </cell>
          <cell r="O138">
            <v>2004</v>
          </cell>
          <cell r="P138">
            <v>7452</v>
          </cell>
          <cell r="Q138">
            <v>0</v>
          </cell>
        </row>
        <row r="139">
          <cell r="A139" t="str">
            <v>Mexico</v>
          </cell>
          <cell r="B139">
            <v>484</v>
          </cell>
          <cell r="C139">
            <v>1970</v>
          </cell>
          <cell r="D139">
            <v>2132630</v>
          </cell>
          <cell r="E139">
            <v>43</v>
          </cell>
          <cell r="F139">
            <v>1985</v>
          </cell>
          <cell r="G139">
            <v>2655571</v>
          </cell>
          <cell r="H139" t="str">
            <v>18, 43</v>
          </cell>
          <cell r="I139">
            <v>1995</v>
          </cell>
          <cell r="J139">
            <v>2750444</v>
          </cell>
          <cell r="K139" t="str">
            <v>18, 43</v>
          </cell>
          <cell r="L139">
            <v>2005</v>
          </cell>
          <cell r="M139">
            <v>2567906</v>
          </cell>
          <cell r="N139" t="str">
            <v>18, 37, 43</v>
          </cell>
          <cell r="O139">
            <v>2006</v>
          </cell>
          <cell r="P139">
            <v>2505939</v>
          </cell>
          <cell r="Q139">
            <v>0</v>
          </cell>
        </row>
        <row r="140">
          <cell r="A140" t="str">
            <v>MICRONESIA, FEDERATED STATES OF</v>
          </cell>
          <cell r="B140">
            <v>583</v>
          </cell>
          <cell r="C140">
            <v>1973</v>
          </cell>
          <cell r="D140">
            <v>2551</v>
          </cell>
          <cell r="E140">
            <v>0</v>
          </cell>
          <cell r="F140">
            <v>1980</v>
          </cell>
          <cell r="G140">
            <v>2765</v>
          </cell>
          <cell r="H140">
            <v>0</v>
          </cell>
          <cell r="I140">
            <v>1994</v>
          </cell>
          <cell r="J140">
            <v>2856</v>
          </cell>
          <cell r="K140">
            <v>0</v>
          </cell>
          <cell r="L140">
            <v>2002</v>
          </cell>
          <cell r="M140">
            <v>2452</v>
          </cell>
          <cell r="N140">
            <v>0</v>
          </cell>
          <cell r="O140">
            <v>2003</v>
          </cell>
          <cell r="P140">
            <v>2485</v>
          </cell>
          <cell r="Q140">
            <v>0</v>
          </cell>
        </row>
        <row r="141">
          <cell r="A141" t="str">
            <v>Monaco</v>
          </cell>
          <cell r="B141">
            <v>492</v>
          </cell>
          <cell r="C141">
            <v>1970</v>
          </cell>
          <cell r="D141">
            <v>214</v>
          </cell>
          <cell r="E141">
            <v>50</v>
          </cell>
          <cell r="F141">
            <v>1983</v>
          </cell>
          <cell r="G141">
            <v>529</v>
          </cell>
          <cell r="H141" t="str">
            <v>50</v>
          </cell>
          <cell r="I141">
            <v>1995</v>
          </cell>
          <cell r="J141">
            <v>830</v>
          </cell>
          <cell r="K141">
            <v>0</v>
          </cell>
          <cell r="L141">
            <v>2005</v>
          </cell>
          <cell r="M141">
            <v>894</v>
          </cell>
          <cell r="N141">
            <v>0</v>
          </cell>
          <cell r="O141">
            <v>2006</v>
          </cell>
          <cell r="P141">
            <v>880</v>
          </cell>
          <cell r="Q141">
            <v>27</v>
          </cell>
        </row>
        <row r="142">
          <cell r="A142" t="str">
            <v>Mongolia</v>
          </cell>
          <cell r="B142">
            <v>496</v>
          </cell>
          <cell r="C142">
            <v>1970</v>
          </cell>
          <cell r="D142">
            <v>50152</v>
          </cell>
          <cell r="E142">
            <v>0</v>
          </cell>
          <cell r="F142">
            <v>1985</v>
          </cell>
          <cell r="G142">
            <v>69600</v>
          </cell>
          <cell r="H142">
            <v>0</v>
          </cell>
          <cell r="I142">
            <v>1995</v>
          </cell>
          <cell r="J142">
            <v>54293</v>
          </cell>
          <cell r="K142">
            <v>0</v>
          </cell>
          <cell r="L142">
            <v>2006</v>
          </cell>
          <cell r="M142">
            <v>49092</v>
          </cell>
          <cell r="N142">
            <v>0</v>
          </cell>
          <cell r="O142">
            <v>2007</v>
          </cell>
          <cell r="P142">
            <v>56636</v>
          </cell>
          <cell r="Q142">
            <v>0</v>
          </cell>
        </row>
        <row r="143">
          <cell r="A143" t="str">
            <v>Montenegro</v>
          </cell>
          <cell r="B143">
            <v>499</v>
          </cell>
          <cell r="C143">
            <v>1970</v>
          </cell>
          <cell r="D143">
            <v>10636</v>
          </cell>
          <cell r="E143">
            <v>0</v>
          </cell>
          <cell r="F143">
            <v>1985</v>
          </cell>
          <cell r="G143">
            <v>10724</v>
          </cell>
          <cell r="H143">
            <v>0</v>
          </cell>
          <cell r="I143">
            <v>1995</v>
          </cell>
          <cell r="J143">
            <v>9492</v>
          </cell>
          <cell r="K143">
            <v>0</v>
          </cell>
          <cell r="L143">
            <v>2005</v>
          </cell>
          <cell r="M143">
            <v>7352</v>
          </cell>
          <cell r="N143">
            <v>0</v>
          </cell>
          <cell r="O143">
            <v>2006</v>
          </cell>
          <cell r="P143">
            <v>7531</v>
          </cell>
          <cell r="Q143">
            <v>0</v>
          </cell>
        </row>
        <row r="144">
          <cell r="A144" t="str">
            <v>Montserrat</v>
          </cell>
          <cell r="B144">
            <v>500</v>
          </cell>
          <cell r="C144">
            <v>1970</v>
          </cell>
          <cell r="D144">
            <v>302</v>
          </cell>
          <cell r="E144" t="str">
            <v>18</v>
          </cell>
          <cell r="F144">
            <v>1985</v>
          </cell>
          <cell r="G144">
            <v>237</v>
          </cell>
          <cell r="H144" t="str">
            <v>18</v>
          </cell>
          <cell r="I144">
            <v>1995</v>
          </cell>
          <cell r="J144">
            <v>126</v>
          </cell>
          <cell r="K144" t="str">
            <v>18</v>
          </cell>
          <cell r="L144">
            <v>2003</v>
          </cell>
          <cell r="M144">
            <v>40</v>
          </cell>
          <cell r="N144">
            <v>18</v>
          </cell>
          <cell r="O144">
            <v>2004</v>
          </cell>
          <cell r="P144">
            <v>47</v>
          </cell>
          <cell r="Q144">
            <v>18</v>
          </cell>
        </row>
        <row r="145">
          <cell r="A145" t="str">
            <v>Morocco</v>
          </cell>
          <cell r="B145">
            <v>504</v>
          </cell>
          <cell r="C145">
            <v>1972</v>
          </cell>
          <cell r="D145">
            <v>756507</v>
          </cell>
          <cell r="E145" t="str">
            <v>53</v>
          </cell>
          <cell r="F145">
            <v>1988</v>
          </cell>
          <cell r="G145">
            <v>749024</v>
          </cell>
          <cell r="H145" t="str">
            <v>53</v>
          </cell>
          <cell r="I145">
            <v>1997</v>
          </cell>
          <cell r="J145">
            <v>655440</v>
          </cell>
          <cell r="K145" t="str">
            <v>53</v>
          </cell>
          <cell r="L145" t="str">
            <v>..</v>
          </cell>
          <cell r="M145" t="str">
            <v>..</v>
          </cell>
          <cell r="N145">
            <v>0</v>
          </cell>
          <cell r="O145">
            <v>2003</v>
          </cell>
          <cell r="P145">
            <v>631848</v>
          </cell>
          <cell r="Q145" t="str">
            <v>53</v>
          </cell>
        </row>
        <row r="146">
          <cell r="A146" t="str">
            <v>Mozambique</v>
          </cell>
          <cell r="B146">
            <v>508</v>
          </cell>
          <cell r="C146">
            <v>1970</v>
          </cell>
          <cell r="D146">
            <v>392109</v>
          </cell>
          <cell r="E146" t="str">
            <v>53</v>
          </cell>
          <cell r="F146">
            <v>1980</v>
          </cell>
          <cell r="G146">
            <v>568823</v>
          </cell>
          <cell r="H146" t="str">
            <v>53</v>
          </cell>
          <cell r="I146">
            <v>1997</v>
          </cell>
          <cell r="J146">
            <v>727881</v>
          </cell>
          <cell r="K146" t="str">
            <v>53</v>
          </cell>
          <cell r="L146" t="str">
            <v>..</v>
          </cell>
          <cell r="M146" t="str">
            <v>..</v>
          </cell>
          <cell r="N146">
            <v>0</v>
          </cell>
          <cell r="O146">
            <v>2002</v>
          </cell>
          <cell r="P146">
            <v>765366</v>
          </cell>
          <cell r="Q146" t="str">
            <v>52</v>
          </cell>
        </row>
        <row r="147">
          <cell r="A147" t="str">
            <v>Myanmar</v>
          </cell>
          <cell r="B147">
            <v>104</v>
          </cell>
          <cell r="C147">
            <v>1973</v>
          </cell>
          <cell r="D147">
            <v>1126554</v>
          </cell>
          <cell r="E147" t="str">
            <v>53</v>
          </cell>
          <cell r="F147">
            <v>1983</v>
          </cell>
          <cell r="G147">
            <v>1286145</v>
          </cell>
          <cell r="H147" t="str">
            <v>53</v>
          </cell>
          <cell r="I147">
            <v>1997</v>
          </cell>
          <cell r="J147">
            <v>1020844</v>
          </cell>
          <cell r="K147" t="str">
            <v>53</v>
          </cell>
          <cell r="L147" t="str">
            <v>..</v>
          </cell>
          <cell r="M147" t="str">
            <v>..</v>
          </cell>
          <cell r="N147">
            <v>0</v>
          </cell>
          <cell r="O147">
            <v>2001</v>
          </cell>
          <cell r="P147">
            <v>1022760</v>
          </cell>
          <cell r="Q147" t="str">
            <v>53</v>
          </cell>
        </row>
        <row r="148">
          <cell r="A148" t="str">
            <v>Namibia</v>
          </cell>
          <cell r="B148">
            <v>516</v>
          </cell>
          <cell r="C148" t="str">
            <v>..</v>
          </cell>
          <cell r="D148" t="str">
            <v>..</v>
          </cell>
          <cell r="E148">
            <v>0</v>
          </cell>
          <cell r="F148" t="str">
            <v>..</v>
          </cell>
          <cell r="G148" t="str">
            <v>..</v>
          </cell>
          <cell r="H148">
            <v>0</v>
          </cell>
          <cell r="I148">
            <v>1991</v>
          </cell>
          <cell r="J148">
            <v>57350</v>
          </cell>
          <cell r="K148" t="str">
            <v>52</v>
          </cell>
          <cell r="L148">
            <v>2001</v>
          </cell>
          <cell r="M148">
            <v>45157</v>
          </cell>
          <cell r="N148">
            <v>0</v>
          </cell>
          <cell r="O148">
            <v>2006</v>
          </cell>
          <cell r="P148">
            <v>59350</v>
          </cell>
          <cell r="Q148" t="str">
            <v>52</v>
          </cell>
        </row>
        <row r="149">
          <cell r="A149" t="str">
            <v>Nauru</v>
          </cell>
          <cell r="B149">
            <v>520</v>
          </cell>
          <cell r="C149">
            <v>1975</v>
          </cell>
          <cell r="D149">
            <v>158</v>
          </cell>
          <cell r="E149">
            <v>0</v>
          </cell>
          <cell r="F149" t="str">
            <v>..</v>
          </cell>
          <cell r="G149" t="str">
            <v>..</v>
          </cell>
          <cell r="H149">
            <v>0</v>
          </cell>
          <cell r="I149">
            <v>1995</v>
          </cell>
          <cell r="J149">
            <v>232</v>
          </cell>
          <cell r="K149">
            <v>0</v>
          </cell>
          <cell r="L149">
            <v>2002</v>
          </cell>
          <cell r="M149">
            <v>219</v>
          </cell>
          <cell r="N149">
            <v>0</v>
          </cell>
          <cell r="O149">
            <v>2006</v>
          </cell>
          <cell r="P149">
            <v>314</v>
          </cell>
          <cell r="Q149" t="str">
            <v>52</v>
          </cell>
        </row>
        <row r="150">
          <cell r="A150" t="str">
            <v>Nepal</v>
          </cell>
          <cell r="B150">
            <v>524</v>
          </cell>
          <cell r="C150">
            <v>1971</v>
          </cell>
          <cell r="D150">
            <v>521436</v>
          </cell>
          <cell r="E150" t="str">
            <v>52</v>
          </cell>
          <cell r="F150">
            <v>1986</v>
          </cell>
          <cell r="G150">
            <v>678547</v>
          </cell>
          <cell r="H150" t="str">
            <v>42, 52</v>
          </cell>
          <cell r="I150">
            <v>1995</v>
          </cell>
          <cell r="J150">
            <v>801853</v>
          </cell>
          <cell r="K150" t="str">
            <v>52</v>
          </cell>
          <cell r="L150">
            <v>2001</v>
          </cell>
          <cell r="M150">
            <v>823629</v>
          </cell>
          <cell r="N150" t="str">
            <v>52</v>
          </cell>
          <cell r="O150">
            <v>2005</v>
          </cell>
          <cell r="P150">
            <v>758622</v>
          </cell>
          <cell r="Q150" t="str">
            <v>52</v>
          </cell>
        </row>
        <row r="151">
          <cell r="A151" t="str">
            <v>Netherlands</v>
          </cell>
          <cell r="B151">
            <v>528</v>
          </cell>
          <cell r="C151">
            <v>1970</v>
          </cell>
          <cell r="D151">
            <v>238912</v>
          </cell>
          <cell r="E151">
            <v>0</v>
          </cell>
          <cell r="F151">
            <v>1985</v>
          </cell>
          <cell r="G151">
            <v>178136</v>
          </cell>
          <cell r="H151">
            <v>0</v>
          </cell>
          <cell r="I151">
            <v>1995</v>
          </cell>
          <cell r="J151">
            <v>190513</v>
          </cell>
          <cell r="K151">
            <v>26</v>
          </cell>
          <cell r="L151">
            <v>2005</v>
          </cell>
          <cell r="M151">
            <v>187910</v>
          </cell>
          <cell r="N151">
            <v>26</v>
          </cell>
          <cell r="O151">
            <v>2006</v>
          </cell>
          <cell r="P151">
            <v>185057</v>
          </cell>
          <cell r="Q151">
            <v>26</v>
          </cell>
        </row>
        <row r="152">
          <cell r="A152" t="str">
            <v>Netherlands Antilles</v>
          </cell>
          <cell r="B152">
            <v>530</v>
          </cell>
          <cell r="C152">
            <v>1970</v>
          </cell>
          <cell r="D152">
            <v>4748</v>
          </cell>
          <cell r="E152" t="str">
            <v>26, 39</v>
          </cell>
          <cell r="F152">
            <v>1986</v>
          </cell>
          <cell r="G152">
            <v>3659</v>
          </cell>
          <cell r="H152" t="str">
            <v>26, 39</v>
          </cell>
          <cell r="I152">
            <v>1995</v>
          </cell>
          <cell r="J152">
            <v>3753</v>
          </cell>
          <cell r="K152">
            <v>0</v>
          </cell>
          <cell r="L152">
            <v>2006</v>
          </cell>
          <cell r="M152">
            <v>2578</v>
          </cell>
          <cell r="N152">
            <v>0</v>
          </cell>
          <cell r="O152">
            <v>2007</v>
          </cell>
          <cell r="P152">
            <v>2554</v>
          </cell>
          <cell r="Q152">
            <v>0</v>
          </cell>
        </row>
        <row r="153">
          <cell r="A153" t="str">
            <v>New Caledonia</v>
          </cell>
          <cell r="B153">
            <v>540</v>
          </cell>
          <cell r="C153">
            <v>1970</v>
          </cell>
          <cell r="D153">
            <v>3922</v>
          </cell>
          <cell r="E153">
            <v>0</v>
          </cell>
          <cell r="F153">
            <v>1985</v>
          </cell>
          <cell r="G153">
            <v>3619</v>
          </cell>
          <cell r="H153">
            <v>0</v>
          </cell>
          <cell r="I153">
            <v>1995</v>
          </cell>
          <cell r="J153">
            <v>4242</v>
          </cell>
          <cell r="K153">
            <v>0</v>
          </cell>
          <cell r="L153">
            <v>2005</v>
          </cell>
          <cell r="M153">
            <v>4035</v>
          </cell>
          <cell r="N153">
            <v>0</v>
          </cell>
          <cell r="O153">
            <v>2006</v>
          </cell>
          <cell r="P153">
            <v>4224</v>
          </cell>
          <cell r="Q153">
            <v>0</v>
          </cell>
        </row>
        <row r="154">
          <cell r="A154" t="str">
            <v>New Zealand</v>
          </cell>
          <cell r="B154">
            <v>554</v>
          </cell>
          <cell r="C154">
            <v>1970</v>
          </cell>
          <cell r="D154">
            <v>62207</v>
          </cell>
          <cell r="E154" t="str">
            <v>18</v>
          </cell>
          <cell r="F154">
            <v>1985</v>
          </cell>
          <cell r="G154">
            <v>51798</v>
          </cell>
          <cell r="H154" t="str">
            <v>18</v>
          </cell>
          <cell r="I154">
            <v>1995</v>
          </cell>
          <cell r="J154">
            <v>57671</v>
          </cell>
          <cell r="K154">
            <v>18</v>
          </cell>
          <cell r="L154">
            <v>2005</v>
          </cell>
          <cell r="M154">
            <v>57745</v>
          </cell>
          <cell r="N154">
            <v>18</v>
          </cell>
          <cell r="O154">
            <v>2006</v>
          </cell>
          <cell r="P154">
            <v>59193</v>
          </cell>
          <cell r="Q154">
            <v>18</v>
          </cell>
        </row>
        <row r="155">
          <cell r="A155" t="str">
            <v>Nicaragua</v>
          </cell>
          <cell r="B155">
            <v>558</v>
          </cell>
          <cell r="C155">
            <v>1971</v>
          </cell>
          <cell r="D155">
            <v>123578</v>
          </cell>
          <cell r="E155" t="str">
            <v>52</v>
          </cell>
          <cell r="F155">
            <v>1985</v>
          </cell>
          <cell r="G155">
            <v>167154</v>
          </cell>
          <cell r="H155" t="str">
            <v>52</v>
          </cell>
          <cell r="I155">
            <v>1997</v>
          </cell>
          <cell r="J155">
            <v>140796</v>
          </cell>
          <cell r="K155" t="str">
            <v>52</v>
          </cell>
          <cell r="L155">
            <v>2000</v>
          </cell>
          <cell r="M155">
            <v>137922</v>
          </cell>
          <cell r="N155" t="str">
            <v>52</v>
          </cell>
          <cell r="O155">
            <v>2005</v>
          </cell>
          <cell r="P155">
            <v>123432</v>
          </cell>
          <cell r="Q155">
            <v>0</v>
          </cell>
        </row>
        <row r="156">
          <cell r="A156" t="str">
            <v>Niger</v>
          </cell>
          <cell r="B156">
            <v>562</v>
          </cell>
          <cell r="C156">
            <v>1977</v>
          </cell>
          <cell r="D156">
            <v>262380</v>
          </cell>
          <cell r="E156" t="str">
            <v>53</v>
          </cell>
          <cell r="F156">
            <v>1988</v>
          </cell>
          <cell r="G156">
            <v>381785</v>
          </cell>
          <cell r="H156" t="str">
            <v>42, 52</v>
          </cell>
          <cell r="I156">
            <v>1997</v>
          </cell>
          <cell r="J156">
            <v>519003</v>
          </cell>
          <cell r="K156" t="str">
            <v>52</v>
          </cell>
          <cell r="L156">
            <v>2001</v>
          </cell>
          <cell r="M156">
            <v>547303</v>
          </cell>
          <cell r="N156">
            <v>0</v>
          </cell>
          <cell r="O156">
            <v>2005</v>
          </cell>
          <cell r="P156">
            <v>610153</v>
          </cell>
          <cell r="Q156" t="str">
            <v>52</v>
          </cell>
        </row>
        <row r="157">
          <cell r="A157" t="str">
            <v>Nigeria</v>
          </cell>
          <cell r="B157">
            <v>566</v>
          </cell>
          <cell r="C157" t="str">
            <v>..</v>
          </cell>
          <cell r="D157" t="str">
            <v>..</v>
          </cell>
          <cell r="E157">
            <v>0</v>
          </cell>
          <cell r="F157">
            <v>1982</v>
          </cell>
          <cell r="G157">
            <v>3456268</v>
          </cell>
          <cell r="H157" t="str">
            <v>52</v>
          </cell>
          <cell r="I157">
            <v>1997</v>
          </cell>
          <cell r="J157">
            <v>4342769</v>
          </cell>
          <cell r="K157" t="str">
            <v>52</v>
          </cell>
          <cell r="L157" t="str">
            <v>..</v>
          </cell>
          <cell r="M157" t="str">
            <v>..</v>
          </cell>
          <cell r="N157">
            <v>0</v>
          </cell>
          <cell r="O157">
            <v>2002</v>
          </cell>
          <cell r="P157">
            <v>5142637</v>
          </cell>
          <cell r="Q157" t="str">
            <v>53</v>
          </cell>
        </row>
        <row r="158">
          <cell r="A158" t="str">
            <v>Niue</v>
          </cell>
          <cell r="B158">
            <v>570</v>
          </cell>
          <cell r="C158">
            <v>1970</v>
          </cell>
          <cell r="D158">
            <v>195</v>
          </cell>
          <cell r="E158" t="str">
            <v>18</v>
          </cell>
          <cell r="F158">
            <v>1985</v>
          </cell>
          <cell r="G158">
            <v>84</v>
          </cell>
          <cell r="H158" t="str">
            <v>18</v>
          </cell>
          <cell r="I158">
            <v>1995</v>
          </cell>
          <cell r="J158">
            <v>35</v>
          </cell>
          <cell r="K158">
            <v>22</v>
          </cell>
          <cell r="L158">
            <v>2003</v>
          </cell>
          <cell r="M158">
            <v>33</v>
          </cell>
          <cell r="N158">
            <v>22</v>
          </cell>
          <cell r="O158">
            <v>2004</v>
          </cell>
          <cell r="P158">
            <v>18</v>
          </cell>
          <cell r="Q158">
            <v>22</v>
          </cell>
        </row>
        <row r="159">
          <cell r="A159" t="str">
            <v>Norfolk Island</v>
          </cell>
          <cell r="B159">
            <v>574</v>
          </cell>
          <cell r="C159" t="str">
            <v>..</v>
          </cell>
          <cell r="D159" t="str">
            <v>..</v>
          </cell>
          <cell r="E159">
            <v>0</v>
          </cell>
          <cell r="F159">
            <v>1984</v>
          </cell>
          <cell r="G159">
            <v>20</v>
          </cell>
          <cell r="H159">
            <v>0</v>
          </cell>
          <cell r="I159">
            <v>1995</v>
          </cell>
          <cell r="J159">
            <v>20</v>
          </cell>
          <cell r="K159">
            <v>0</v>
          </cell>
          <cell r="L159">
            <v>2005</v>
          </cell>
          <cell r="M159">
            <v>25</v>
          </cell>
          <cell r="N159">
            <v>0</v>
          </cell>
          <cell r="O159">
            <v>2006</v>
          </cell>
          <cell r="P159">
            <v>22</v>
          </cell>
          <cell r="Q159">
            <v>0</v>
          </cell>
        </row>
        <row r="160">
          <cell r="A160" t="str">
            <v>Northern Mariana Islands</v>
          </cell>
          <cell r="B160">
            <v>580</v>
          </cell>
          <cell r="C160">
            <v>1970</v>
          </cell>
          <cell r="D160">
            <v>507</v>
          </cell>
          <cell r="E160">
            <v>0</v>
          </cell>
          <cell r="F160">
            <v>1985</v>
          </cell>
          <cell r="G160">
            <v>698</v>
          </cell>
          <cell r="H160" t="str">
            <v>43</v>
          </cell>
          <cell r="I160">
            <v>1995</v>
          </cell>
          <cell r="J160">
            <v>1624</v>
          </cell>
          <cell r="K160" t="str">
            <v>43</v>
          </cell>
          <cell r="L160">
            <v>2004</v>
          </cell>
          <cell r="M160">
            <v>1439</v>
          </cell>
          <cell r="N160">
            <v>43</v>
          </cell>
          <cell r="O160">
            <v>2005</v>
          </cell>
          <cell r="P160">
            <v>1335</v>
          </cell>
          <cell r="Q160" t="str">
            <v>43</v>
          </cell>
        </row>
        <row r="161">
          <cell r="A161" t="str">
            <v>Norway</v>
          </cell>
          <cell r="B161">
            <v>578</v>
          </cell>
          <cell r="C161">
            <v>1970</v>
          </cell>
          <cell r="D161">
            <v>64551</v>
          </cell>
          <cell r="E161">
            <v>0</v>
          </cell>
          <cell r="F161">
            <v>1985</v>
          </cell>
          <cell r="G161">
            <v>51134</v>
          </cell>
          <cell r="H161">
            <v>0</v>
          </cell>
          <cell r="I161">
            <v>1995</v>
          </cell>
          <cell r="J161">
            <v>60292</v>
          </cell>
          <cell r="K161">
            <v>0</v>
          </cell>
          <cell r="L161">
            <v>2005</v>
          </cell>
          <cell r="M161">
            <v>56756</v>
          </cell>
          <cell r="N161">
            <v>0</v>
          </cell>
          <cell r="O161">
            <v>2006</v>
          </cell>
          <cell r="P161">
            <v>58545</v>
          </cell>
          <cell r="Q161">
            <v>0</v>
          </cell>
        </row>
        <row r="162">
          <cell r="A162" t="str">
            <v>Occupied Palestinian Territory</v>
          </cell>
          <cell r="B162">
            <v>275</v>
          </cell>
          <cell r="C162">
            <v>1970</v>
          </cell>
          <cell r="D162">
            <v>42440</v>
          </cell>
          <cell r="E162" t="str">
            <v>13</v>
          </cell>
          <cell r="F162">
            <v>1985</v>
          </cell>
          <cell r="G162">
            <v>57528</v>
          </cell>
          <cell r="H162" t="str">
            <v>13</v>
          </cell>
          <cell r="I162">
            <v>1997</v>
          </cell>
          <cell r="J162">
            <v>119673</v>
          </cell>
          <cell r="K162" t="str">
            <v>53</v>
          </cell>
          <cell r="L162" t="str">
            <v>..</v>
          </cell>
          <cell r="M162" t="str">
            <v>..</v>
          </cell>
          <cell r="N162">
            <v>0</v>
          </cell>
          <cell r="O162">
            <v>2007</v>
          </cell>
          <cell r="P162">
            <v>148647</v>
          </cell>
          <cell r="Q162" t="str">
            <v>52</v>
          </cell>
        </row>
        <row r="163">
          <cell r="A163" t="str">
            <v>Oman</v>
          </cell>
          <cell r="B163">
            <v>512</v>
          </cell>
          <cell r="C163" t="str">
            <v>..</v>
          </cell>
          <cell r="D163" t="str">
            <v>..</v>
          </cell>
          <cell r="E163">
            <v>0</v>
          </cell>
          <cell r="F163">
            <v>1985</v>
          </cell>
          <cell r="G163">
            <v>41000</v>
          </cell>
          <cell r="H163">
            <v>0</v>
          </cell>
          <cell r="I163">
            <v>1995</v>
          </cell>
          <cell r="J163">
            <v>44000</v>
          </cell>
          <cell r="K163">
            <v>0</v>
          </cell>
          <cell r="L163">
            <v>2005</v>
          </cell>
          <cell r="M163">
            <v>42065</v>
          </cell>
          <cell r="N163">
            <v>0</v>
          </cell>
          <cell r="O163">
            <v>2006</v>
          </cell>
          <cell r="P163">
            <v>44000</v>
          </cell>
          <cell r="Q163">
            <v>0</v>
          </cell>
        </row>
        <row r="164">
          <cell r="A164" t="str">
            <v>Pakistan</v>
          </cell>
          <cell r="B164">
            <v>586</v>
          </cell>
          <cell r="C164">
            <v>1973</v>
          </cell>
          <cell r="D164">
            <v>2808918</v>
          </cell>
          <cell r="E164" t="str">
            <v>53</v>
          </cell>
          <cell r="F164">
            <v>1985</v>
          </cell>
          <cell r="G164">
            <v>4148291</v>
          </cell>
          <cell r="H164" t="str">
            <v>53</v>
          </cell>
          <cell r="I164">
            <v>1995</v>
          </cell>
          <cell r="J164">
            <v>4266463</v>
          </cell>
          <cell r="K164" t="str">
            <v>8</v>
          </cell>
          <cell r="L164">
            <v>2005</v>
          </cell>
          <cell r="M164">
            <v>3772494</v>
          </cell>
          <cell r="N164" t="str">
            <v>8</v>
          </cell>
          <cell r="O164">
            <v>2006</v>
          </cell>
          <cell r="P164">
            <v>4989235</v>
          </cell>
          <cell r="Q164" t="str">
            <v>52</v>
          </cell>
        </row>
        <row r="165">
          <cell r="A165" t="str">
            <v>Palau</v>
          </cell>
          <cell r="B165">
            <v>585</v>
          </cell>
          <cell r="C165">
            <v>1973</v>
          </cell>
          <cell r="D165">
            <v>413</v>
          </cell>
          <cell r="E165">
            <v>0</v>
          </cell>
          <cell r="F165">
            <v>1980</v>
          </cell>
          <cell r="G165">
            <v>236</v>
          </cell>
          <cell r="H165">
            <v>0</v>
          </cell>
          <cell r="I165">
            <v>1995</v>
          </cell>
          <cell r="J165">
            <v>399</v>
          </cell>
          <cell r="K165">
            <v>0</v>
          </cell>
          <cell r="L165">
            <v>2005</v>
          </cell>
          <cell r="M165">
            <v>279</v>
          </cell>
          <cell r="N165">
            <v>0</v>
          </cell>
          <cell r="O165">
            <v>2006</v>
          </cell>
          <cell r="P165">
            <v>259</v>
          </cell>
          <cell r="Q165">
            <v>0</v>
          </cell>
        </row>
        <row r="166">
          <cell r="A166" t="str">
            <v>Panama</v>
          </cell>
          <cell r="B166">
            <v>591</v>
          </cell>
          <cell r="C166">
            <v>1970</v>
          </cell>
          <cell r="D166">
            <v>53287</v>
          </cell>
          <cell r="E166" t="str">
            <v>7</v>
          </cell>
          <cell r="F166">
            <v>1985</v>
          </cell>
          <cell r="G166">
            <v>58038</v>
          </cell>
          <cell r="H166">
            <v>0</v>
          </cell>
          <cell r="I166">
            <v>1995</v>
          </cell>
          <cell r="J166">
            <v>61939</v>
          </cell>
          <cell r="K166">
            <v>0</v>
          </cell>
          <cell r="L166">
            <v>2005</v>
          </cell>
          <cell r="M166">
            <v>63645</v>
          </cell>
          <cell r="N166">
            <v>0</v>
          </cell>
          <cell r="O166">
            <v>2006</v>
          </cell>
          <cell r="P166">
            <v>65764</v>
          </cell>
          <cell r="Q166">
            <v>0</v>
          </cell>
        </row>
        <row r="167">
          <cell r="A167" t="str">
            <v>Papua New Guinea</v>
          </cell>
          <cell r="B167">
            <v>598</v>
          </cell>
          <cell r="C167">
            <v>1971</v>
          </cell>
          <cell r="D167">
            <v>125438</v>
          </cell>
          <cell r="E167" t="str">
            <v>42, 52</v>
          </cell>
          <cell r="F167">
            <v>1980</v>
          </cell>
          <cell r="G167">
            <v>136991</v>
          </cell>
          <cell r="H167" t="str">
            <v>53</v>
          </cell>
          <cell r="I167">
            <v>1996</v>
          </cell>
          <cell r="J167">
            <v>164457</v>
          </cell>
          <cell r="K167" t="str">
            <v>52</v>
          </cell>
          <cell r="L167" t="str">
            <v>..</v>
          </cell>
          <cell r="M167" t="str">
            <v>..</v>
          </cell>
          <cell r="N167">
            <v>0</v>
          </cell>
          <cell r="O167">
            <v>2000</v>
          </cell>
          <cell r="P167">
            <v>183600</v>
          </cell>
          <cell r="Q167" t="str">
            <v>53</v>
          </cell>
        </row>
        <row r="168">
          <cell r="A168" t="str">
            <v>Paraguay</v>
          </cell>
          <cell r="B168">
            <v>600</v>
          </cell>
          <cell r="C168">
            <v>1977</v>
          </cell>
          <cell r="D168">
            <v>99127</v>
          </cell>
          <cell r="E168" t="str">
            <v>53</v>
          </cell>
          <cell r="F168">
            <v>1982</v>
          </cell>
          <cell r="G168">
            <v>122211</v>
          </cell>
          <cell r="H168" t="str">
            <v>42, 53</v>
          </cell>
          <cell r="I168">
            <v>1992</v>
          </cell>
          <cell r="J168">
            <v>151395</v>
          </cell>
          <cell r="K168" t="str">
            <v>53</v>
          </cell>
          <cell r="L168" t="str">
            <v>..</v>
          </cell>
          <cell r="M168" t="str">
            <v>..</v>
          </cell>
          <cell r="N168">
            <v>0</v>
          </cell>
          <cell r="O168">
            <v>2002</v>
          </cell>
          <cell r="P168">
            <v>150305</v>
          </cell>
          <cell r="Q168" t="str">
            <v>53</v>
          </cell>
        </row>
        <row r="169">
          <cell r="A169" t="str">
            <v>Peru</v>
          </cell>
          <cell r="B169">
            <v>604</v>
          </cell>
          <cell r="C169">
            <v>1970</v>
          </cell>
          <cell r="D169">
            <v>559595</v>
          </cell>
          <cell r="E169" t="str">
            <v>18, 46</v>
          </cell>
          <cell r="F169">
            <v>1981</v>
          </cell>
          <cell r="G169">
            <v>621598</v>
          </cell>
          <cell r="H169" t="str">
            <v>53</v>
          </cell>
          <cell r="I169">
            <v>1995</v>
          </cell>
          <cell r="J169">
            <v>663307</v>
          </cell>
          <cell r="K169" t="str">
            <v>53</v>
          </cell>
          <cell r="L169">
            <v>2000</v>
          </cell>
          <cell r="M169">
            <v>607800</v>
          </cell>
          <cell r="N169">
            <v>0</v>
          </cell>
          <cell r="O169">
            <v>2003</v>
          </cell>
          <cell r="P169">
            <v>516245</v>
          </cell>
          <cell r="Q169" t="str">
            <v>53</v>
          </cell>
        </row>
        <row r="170">
          <cell r="A170" t="str">
            <v>Philippines</v>
          </cell>
          <cell r="B170">
            <v>608</v>
          </cell>
          <cell r="C170">
            <v>1970</v>
          </cell>
          <cell r="D170">
            <v>1425504</v>
          </cell>
          <cell r="E170" t="str">
            <v>52</v>
          </cell>
          <cell r="F170" t="str">
            <v>..</v>
          </cell>
          <cell r="G170" t="str">
            <v>..</v>
          </cell>
          <cell r="H170">
            <v>0</v>
          </cell>
          <cell r="I170">
            <v>1997</v>
          </cell>
          <cell r="J170">
            <v>2004214</v>
          </cell>
          <cell r="K170" t="str">
            <v>52</v>
          </cell>
          <cell r="L170" t="str">
            <v>..</v>
          </cell>
          <cell r="M170" t="str">
            <v>..</v>
          </cell>
          <cell r="N170">
            <v>0</v>
          </cell>
          <cell r="O170">
            <v>2002</v>
          </cell>
          <cell r="P170">
            <v>2066738</v>
          </cell>
          <cell r="Q170" t="str">
            <v>52</v>
          </cell>
        </row>
        <row r="171">
          <cell r="A171" t="str">
            <v>Pitcairn</v>
          </cell>
          <cell r="B171">
            <v>612</v>
          </cell>
          <cell r="C171">
            <v>1970</v>
          </cell>
          <cell r="D171">
            <v>1</v>
          </cell>
          <cell r="E171">
            <v>0</v>
          </cell>
          <cell r="F171" t="str">
            <v>..</v>
          </cell>
          <cell r="G171" t="str">
            <v>..</v>
          </cell>
          <cell r="H171">
            <v>0</v>
          </cell>
          <cell r="I171">
            <v>1990</v>
          </cell>
          <cell r="J171">
            <v>1</v>
          </cell>
          <cell r="K171">
            <v>0</v>
          </cell>
          <cell r="L171" t="str">
            <v>..</v>
          </cell>
          <cell r="M171" t="str">
            <v>..</v>
          </cell>
          <cell r="N171">
            <v>0</v>
          </cell>
          <cell r="O171" t="str">
            <v>..</v>
          </cell>
          <cell r="P171" t="str">
            <v>..</v>
          </cell>
          <cell r="Q171">
            <v>0</v>
          </cell>
        </row>
        <row r="172">
          <cell r="A172" t="str">
            <v>Poland</v>
          </cell>
          <cell r="B172">
            <v>616</v>
          </cell>
          <cell r="C172">
            <v>1970</v>
          </cell>
          <cell r="D172">
            <v>545973</v>
          </cell>
          <cell r="E172">
            <v>0</v>
          </cell>
          <cell r="F172">
            <v>1985</v>
          </cell>
          <cell r="G172">
            <v>677576</v>
          </cell>
          <cell r="H172">
            <v>0</v>
          </cell>
          <cell r="I172">
            <v>1995</v>
          </cell>
          <cell r="J172">
            <v>433109</v>
          </cell>
          <cell r="K172">
            <v>0</v>
          </cell>
          <cell r="L172">
            <v>2005</v>
          </cell>
          <cell r="M172">
            <v>364383</v>
          </cell>
          <cell r="N172">
            <v>0</v>
          </cell>
          <cell r="O172">
            <v>2006</v>
          </cell>
          <cell r="P172">
            <v>374244</v>
          </cell>
          <cell r="Q172">
            <v>0</v>
          </cell>
        </row>
        <row r="173">
          <cell r="A173" t="str">
            <v>Portugal</v>
          </cell>
          <cell r="B173">
            <v>620</v>
          </cell>
          <cell r="C173">
            <v>1970</v>
          </cell>
          <cell r="D173">
            <v>172891</v>
          </cell>
          <cell r="E173">
            <v>0</v>
          </cell>
          <cell r="F173">
            <v>1985</v>
          </cell>
          <cell r="G173">
            <v>130492</v>
          </cell>
          <cell r="H173">
            <v>0</v>
          </cell>
          <cell r="I173">
            <v>1995</v>
          </cell>
          <cell r="J173">
            <v>107184</v>
          </cell>
          <cell r="K173">
            <v>0</v>
          </cell>
          <cell r="L173">
            <v>2005</v>
          </cell>
          <cell r="M173">
            <v>109399</v>
          </cell>
          <cell r="N173">
            <v>14</v>
          </cell>
          <cell r="O173">
            <v>2006</v>
          </cell>
          <cell r="P173">
            <v>105449</v>
          </cell>
          <cell r="Q173">
            <v>14</v>
          </cell>
        </row>
        <row r="174">
          <cell r="A174" t="str">
            <v>Puerto Rico</v>
          </cell>
          <cell r="B174">
            <v>630</v>
          </cell>
          <cell r="C174">
            <v>1970</v>
          </cell>
          <cell r="D174">
            <v>67438</v>
          </cell>
          <cell r="E174">
            <v>0</v>
          </cell>
          <cell r="F174">
            <v>1985</v>
          </cell>
          <cell r="G174">
            <v>63629</v>
          </cell>
          <cell r="H174">
            <v>0</v>
          </cell>
          <cell r="I174">
            <v>1996</v>
          </cell>
          <cell r="J174">
            <v>63259</v>
          </cell>
          <cell r="K174">
            <v>0</v>
          </cell>
          <cell r="L174">
            <v>2004</v>
          </cell>
          <cell r="M174">
            <v>51239</v>
          </cell>
          <cell r="N174">
            <v>0</v>
          </cell>
          <cell r="O174">
            <v>2005</v>
          </cell>
          <cell r="P174">
            <v>50687</v>
          </cell>
          <cell r="Q174">
            <v>0</v>
          </cell>
        </row>
        <row r="175">
          <cell r="A175" t="str">
            <v>Qatar</v>
          </cell>
          <cell r="B175">
            <v>634</v>
          </cell>
          <cell r="C175">
            <v>1970</v>
          </cell>
          <cell r="D175">
            <v>3616</v>
          </cell>
          <cell r="E175">
            <v>0</v>
          </cell>
          <cell r="F175">
            <v>1985</v>
          </cell>
          <cell r="G175">
            <v>9225</v>
          </cell>
          <cell r="H175">
            <v>0</v>
          </cell>
          <cell r="I175">
            <v>1995</v>
          </cell>
          <cell r="J175">
            <v>10371</v>
          </cell>
          <cell r="K175">
            <v>0</v>
          </cell>
          <cell r="L175">
            <v>2005</v>
          </cell>
          <cell r="M175">
            <v>13401</v>
          </cell>
          <cell r="N175">
            <v>0</v>
          </cell>
          <cell r="O175">
            <v>2006</v>
          </cell>
          <cell r="P175">
            <v>14120</v>
          </cell>
          <cell r="Q175">
            <v>0</v>
          </cell>
        </row>
        <row r="176">
          <cell r="A176" t="str">
            <v>Republic of Korea</v>
          </cell>
          <cell r="B176">
            <v>410</v>
          </cell>
          <cell r="C176">
            <v>1972</v>
          </cell>
          <cell r="D176">
            <v>1032183</v>
          </cell>
          <cell r="E176" t="str">
            <v>52</v>
          </cell>
          <cell r="F176">
            <v>1985</v>
          </cell>
          <cell r="G176">
            <v>652064</v>
          </cell>
          <cell r="H176">
            <v>0</v>
          </cell>
          <cell r="I176">
            <v>1996</v>
          </cell>
          <cell r="J176">
            <v>692495</v>
          </cell>
          <cell r="K176" t="str">
            <v>23, 31</v>
          </cell>
          <cell r="L176">
            <v>2005</v>
          </cell>
          <cell r="M176">
            <v>438062</v>
          </cell>
          <cell r="N176" t="str">
            <v>23, 31</v>
          </cell>
          <cell r="O176">
            <v>2006</v>
          </cell>
          <cell r="P176">
            <v>451514</v>
          </cell>
          <cell r="Q176" t="str">
            <v>23, 31</v>
          </cell>
        </row>
        <row r="177">
          <cell r="A177" t="str">
            <v>MOLDOVA, REPUBLIC OF</v>
          </cell>
          <cell r="B177">
            <v>498</v>
          </cell>
          <cell r="C177">
            <v>1970</v>
          </cell>
          <cell r="D177">
            <v>68288</v>
          </cell>
          <cell r="E177" t="str">
            <v>53</v>
          </cell>
          <cell r="F177">
            <v>1985</v>
          </cell>
          <cell r="G177">
            <v>90453</v>
          </cell>
          <cell r="H177">
            <v>0</v>
          </cell>
          <cell r="I177">
            <v>1995</v>
          </cell>
          <cell r="J177">
            <v>56411</v>
          </cell>
          <cell r="K177">
            <v>0</v>
          </cell>
          <cell r="L177">
            <v>2005</v>
          </cell>
          <cell r="M177">
            <v>37695</v>
          </cell>
          <cell r="N177">
            <v>0</v>
          </cell>
          <cell r="O177">
            <v>2006</v>
          </cell>
          <cell r="P177">
            <v>37587</v>
          </cell>
          <cell r="Q177">
            <v>0</v>
          </cell>
        </row>
        <row r="178">
          <cell r="A178" t="str">
            <v>Réunion</v>
          </cell>
          <cell r="B178">
            <v>638</v>
          </cell>
          <cell r="C178">
            <v>1970</v>
          </cell>
          <cell r="D178">
            <v>13437</v>
          </cell>
          <cell r="E178" t="str">
            <v>39</v>
          </cell>
          <cell r="F178">
            <v>1985</v>
          </cell>
          <cell r="G178">
            <v>13163</v>
          </cell>
          <cell r="H178" t="str">
            <v>39</v>
          </cell>
          <cell r="I178">
            <v>1998</v>
          </cell>
          <cell r="J178">
            <v>13538</v>
          </cell>
          <cell r="K178" t="str">
            <v>39</v>
          </cell>
          <cell r="L178">
            <v>2005</v>
          </cell>
          <cell r="M178">
            <v>14799</v>
          </cell>
          <cell r="N178" t="str">
            <v>39, 49</v>
          </cell>
          <cell r="O178">
            <v>2006</v>
          </cell>
          <cell r="P178">
            <v>14495</v>
          </cell>
          <cell r="Q178" t="str">
            <v>39, 49</v>
          </cell>
        </row>
        <row r="179">
          <cell r="A179" t="str">
            <v>Romania</v>
          </cell>
          <cell r="B179">
            <v>642</v>
          </cell>
          <cell r="C179">
            <v>1970</v>
          </cell>
          <cell r="D179">
            <v>427034</v>
          </cell>
          <cell r="E179">
            <v>0</v>
          </cell>
          <cell r="F179">
            <v>1985</v>
          </cell>
          <cell r="G179">
            <v>358797</v>
          </cell>
          <cell r="H179">
            <v>0</v>
          </cell>
          <cell r="I179">
            <v>1995</v>
          </cell>
          <cell r="J179">
            <v>236640</v>
          </cell>
          <cell r="K179">
            <v>0</v>
          </cell>
          <cell r="L179">
            <v>2005</v>
          </cell>
          <cell r="M179">
            <v>221020</v>
          </cell>
          <cell r="N179">
            <v>0</v>
          </cell>
          <cell r="O179">
            <v>2006</v>
          </cell>
          <cell r="P179">
            <v>219483</v>
          </cell>
          <cell r="Q179">
            <v>0</v>
          </cell>
        </row>
        <row r="180">
          <cell r="A180" t="str">
            <v>Russian Federation</v>
          </cell>
          <cell r="B180">
            <v>643</v>
          </cell>
          <cell r="C180">
            <v>1970</v>
          </cell>
          <cell r="D180">
            <v>1903713</v>
          </cell>
          <cell r="E180">
            <v>0</v>
          </cell>
          <cell r="F180">
            <v>1985</v>
          </cell>
          <cell r="G180">
            <v>2375147</v>
          </cell>
          <cell r="H180">
            <v>0</v>
          </cell>
          <cell r="I180">
            <v>1995</v>
          </cell>
          <cell r="J180">
            <v>1363806</v>
          </cell>
          <cell r="K180">
            <v>0</v>
          </cell>
          <cell r="L180">
            <v>2005</v>
          </cell>
          <cell r="M180">
            <v>1457376</v>
          </cell>
          <cell r="N180">
            <v>0</v>
          </cell>
          <cell r="O180">
            <v>2006</v>
          </cell>
          <cell r="P180">
            <v>1479637</v>
          </cell>
          <cell r="Q180">
            <v>0</v>
          </cell>
        </row>
        <row r="181">
          <cell r="A181" t="str">
            <v>Rwanda</v>
          </cell>
          <cell r="B181">
            <v>646</v>
          </cell>
          <cell r="C181">
            <v>1970</v>
          </cell>
          <cell r="D181">
            <v>188169</v>
          </cell>
          <cell r="E181" t="str">
            <v>53</v>
          </cell>
          <cell r="F181" t="str">
            <v>..</v>
          </cell>
          <cell r="G181" t="str">
            <v>..</v>
          </cell>
          <cell r="H181">
            <v>0</v>
          </cell>
          <cell r="I181">
            <v>1991</v>
          </cell>
          <cell r="J181">
            <v>324182</v>
          </cell>
          <cell r="K181" t="str">
            <v>52</v>
          </cell>
          <cell r="L181">
            <v>2002</v>
          </cell>
          <cell r="M181">
            <v>359222</v>
          </cell>
          <cell r="N181" t="str">
            <v>52</v>
          </cell>
          <cell r="O181">
            <v>2004</v>
          </cell>
          <cell r="P181">
            <v>389247</v>
          </cell>
          <cell r="Q181" t="str">
            <v>52</v>
          </cell>
        </row>
        <row r="182">
          <cell r="A182" t="str">
            <v>Saint Helena</v>
          </cell>
          <cell r="B182">
            <v>654</v>
          </cell>
          <cell r="C182">
            <v>1970</v>
          </cell>
          <cell r="D182">
            <v>167</v>
          </cell>
          <cell r="E182">
            <v>0</v>
          </cell>
          <cell r="F182">
            <v>1985</v>
          </cell>
          <cell r="G182">
            <v>84</v>
          </cell>
          <cell r="H182">
            <v>0</v>
          </cell>
          <cell r="I182">
            <v>1995</v>
          </cell>
          <cell r="J182">
            <v>72</v>
          </cell>
          <cell r="K182">
            <v>0</v>
          </cell>
          <cell r="L182">
            <v>2004</v>
          </cell>
          <cell r="M182">
            <v>34</v>
          </cell>
          <cell r="N182">
            <v>0</v>
          </cell>
          <cell r="O182">
            <v>2005</v>
          </cell>
          <cell r="P182">
            <v>34</v>
          </cell>
          <cell r="Q182">
            <v>0</v>
          </cell>
        </row>
        <row r="183">
          <cell r="A183" t="str">
            <v>Saint Kitts and Nevis</v>
          </cell>
          <cell r="B183">
            <v>659</v>
          </cell>
          <cell r="C183">
            <v>1970</v>
          </cell>
          <cell r="D183">
            <v>1156</v>
          </cell>
          <cell r="E183" t="str">
            <v>2, 18</v>
          </cell>
          <cell r="F183">
            <v>1985</v>
          </cell>
          <cell r="G183">
            <v>1026</v>
          </cell>
          <cell r="H183" t="str">
            <v>2, 18</v>
          </cell>
          <cell r="I183">
            <v>1995</v>
          </cell>
          <cell r="J183">
            <v>797</v>
          </cell>
          <cell r="K183" t="str">
            <v>18</v>
          </cell>
          <cell r="L183">
            <v>2000</v>
          </cell>
          <cell r="M183">
            <v>838</v>
          </cell>
          <cell r="N183" t="str">
            <v>18</v>
          </cell>
          <cell r="O183">
            <v>2001</v>
          </cell>
          <cell r="P183">
            <v>803</v>
          </cell>
          <cell r="Q183">
            <v>18</v>
          </cell>
        </row>
        <row r="184">
          <cell r="A184" t="str">
            <v>Saint Lucia</v>
          </cell>
          <cell r="B184">
            <v>662</v>
          </cell>
          <cell r="C184">
            <v>1970</v>
          </cell>
          <cell r="D184">
            <v>3958</v>
          </cell>
          <cell r="E184">
            <v>0</v>
          </cell>
          <cell r="F184">
            <v>1985</v>
          </cell>
          <cell r="G184">
            <v>4223</v>
          </cell>
          <cell r="H184">
            <v>0</v>
          </cell>
          <cell r="I184">
            <v>1995</v>
          </cell>
          <cell r="J184">
            <v>3705</v>
          </cell>
          <cell r="K184">
            <v>0</v>
          </cell>
          <cell r="L184">
            <v>2004</v>
          </cell>
          <cell r="M184">
            <v>2322</v>
          </cell>
          <cell r="N184">
            <v>0</v>
          </cell>
          <cell r="O184">
            <v>2005</v>
          </cell>
          <cell r="P184">
            <v>2298</v>
          </cell>
          <cell r="Q184" t="str">
            <v>49</v>
          </cell>
        </row>
        <row r="185">
          <cell r="A185" t="str">
            <v>Saint Pierre and Miquelon</v>
          </cell>
          <cell r="B185">
            <v>666</v>
          </cell>
          <cell r="C185">
            <v>1970</v>
          </cell>
          <cell r="D185">
            <v>150</v>
          </cell>
          <cell r="E185">
            <v>0</v>
          </cell>
          <cell r="F185">
            <v>1984</v>
          </cell>
          <cell r="G185">
            <v>128</v>
          </cell>
          <cell r="H185">
            <v>0</v>
          </cell>
          <cell r="I185">
            <v>1995</v>
          </cell>
          <cell r="J185">
            <v>75</v>
          </cell>
          <cell r="K185">
            <v>0</v>
          </cell>
          <cell r="L185">
            <v>2006</v>
          </cell>
          <cell r="M185">
            <v>83</v>
          </cell>
          <cell r="N185">
            <v>0</v>
          </cell>
          <cell r="O185">
            <v>2007</v>
          </cell>
          <cell r="P185">
            <v>46</v>
          </cell>
          <cell r="Q185">
            <v>0</v>
          </cell>
        </row>
        <row r="186">
          <cell r="A186" t="str">
            <v>Saint Vincent and the Grenadines</v>
          </cell>
          <cell r="B186">
            <v>670</v>
          </cell>
          <cell r="C186">
            <v>1970</v>
          </cell>
          <cell r="D186">
            <v>3327</v>
          </cell>
          <cell r="E186" t="str">
            <v>18</v>
          </cell>
          <cell r="F186">
            <v>1986</v>
          </cell>
          <cell r="G186">
            <v>2708</v>
          </cell>
          <cell r="H186" t="str">
            <v>18</v>
          </cell>
          <cell r="I186">
            <v>1995</v>
          </cell>
          <cell r="J186">
            <v>2614</v>
          </cell>
          <cell r="K186" t="str">
            <v>18</v>
          </cell>
          <cell r="L186">
            <v>2004</v>
          </cell>
          <cell r="M186">
            <v>1804</v>
          </cell>
          <cell r="N186" t="str">
            <v>18</v>
          </cell>
          <cell r="O186">
            <v>2005</v>
          </cell>
          <cell r="P186">
            <v>1779</v>
          </cell>
          <cell r="Q186" t="str">
            <v>18</v>
          </cell>
        </row>
        <row r="187">
          <cell r="A187" t="str">
            <v>Samoa</v>
          </cell>
          <cell r="B187">
            <v>882</v>
          </cell>
          <cell r="C187">
            <v>1971</v>
          </cell>
          <cell r="D187">
            <v>5524</v>
          </cell>
          <cell r="E187" t="str">
            <v>42, 53</v>
          </cell>
          <cell r="F187">
            <v>1988</v>
          </cell>
          <cell r="G187">
            <v>4701</v>
          </cell>
          <cell r="H187" t="str">
            <v>48, 53</v>
          </cell>
          <cell r="I187">
            <v>1991</v>
          </cell>
          <cell r="J187">
            <v>4212</v>
          </cell>
          <cell r="K187">
            <v>0</v>
          </cell>
          <cell r="L187">
            <v>2001</v>
          </cell>
          <cell r="M187">
            <v>5065</v>
          </cell>
          <cell r="N187">
            <v>0</v>
          </cell>
          <cell r="O187">
            <v>2006</v>
          </cell>
          <cell r="P187">
            <v>4892</v>
          </cell>
          <cell r="Q187" t="str">
            <v>53</v>
          </cell>
        </row>
        <row r="188">
          <cell r="A188" t="str">
            <v>San Marino</v>
          </cell>
          <cell r="B188">
            <v>674</v>
          </cell>
          <cell r="C188">
            <v>1970</v>
          </cell>
          <cell r="D188">
            <v>288</v>
          </cell>
          <cell r="E188" t="str">
            <v>18</v>
          </cell>
          <cell r="F188">
            <v>1985</v>
          </cell>
          <cell r="G188">
            <v>207</v>
          </cell>
          <cell r="H188" t="str">
            <v>18</v>
          </cell>
          <cell r="I188">
            <v>1995</v>
          </cell>
          <cell r="J188">
            <v>244</v>
          </cell>
          <cell r="K188" t="str">
            <v>18</v>
          </cell>
          <cell r="L188">
            <v>2005</v>
          </cell>
          <cell r="M188">
            <v>284</v>
          </cell>
          <cell r="N188" t="str">
            <v>18</v>
          </cell>
          <cell r="O188">
            <v>2006</v>
          </cell>
          <cell r="P188">
            <v>302</v>
          </cell>
          <cell r="Q188" t="str">
            <v>18</v>
          </cell>
        </row>
        <row r="189">
          <cell r="A189" t="str">
            <v>Sao Tome and Principe</v>
          </cell>
          <cell r="B189">
            <v>678</v>
          </cell>
          <cell r="C189">
            <v>1970</v>
          </cell>
          <cell r="D189">
            <v>3313</v>
          </cell>
          <cell r="E189" t="str">
            <v>53</v>
          </cell>
          <cell r="F189">
            <v>1981</v>
          </cell>
          <cell r="G189">
            <v>3966</v>
          </cell>
          <cell r="H189" t="str">
            <v>52</v>
          </cell>
          <cell r="I189">
            <v>1991</v>
          </cell>
          <cell r="J189">
            <v>4149</v>
          </cell>
          <cell r="K189" t="str">
            <v>52</v>
          </cell>
          <cell r="L189" t="str">
            <v>..</v>
          </cell>
          <cell r="M189" t="str">
            <v>..</v>
          </cell>
          <cell r="N189">
            <v>0</v>
          </cell>
          <cell r="O189">
            <v>2001</v>
          </cell>
          <cell r="P189">
            <v>4854</v>
          </cell>
          <cell r="Q189">
            <v>0</v>
          </cell>
        </row>
        <row r="190">
          <cell r="A190" t="str">
            <v>Saudi Arabia</v>
          </cell>
          <cell r="B190">
            <v>682</v>
          </cell>
          <cell r="C190" t="str">
            <v>..</v>
          </cell>
          <cell r="D190" t="str">
            <v>..</v>
          </cell>
          <cell r="E190">
            <v>0</v>
          </cell>
          <cell r="F190" t="str">
            <v>..</v>
          </cell>
          <cell r="G190" t="str">
            <v>..</v>
          </cell>
          <cell r="H190">
            <v>0</v>
          </cell>
          <cell r="I190">
            <v>1992</v>
          </cell>
          <cell r="J190">
            <v>720610</v>
          </cell>
          <cell r="K190" t="str">
            <v>53</v>
          </cell>
          <cell r="L190">
            <v>2004</v>
          </cell>
          <cell r="M190">
            <v>417953</v>
          </cell>
          <cell r="N190" t="str">
            <v>20</v>
          </cell>
          <cell r="O190">
            <v>2007</v>
          </cell>
          <cell r="P190">
            <v>438175</v>
          </cell>
          <cell r="Q190" t="str">
            <v>20</v>
          </cell>
        </row>
        <row r="191">
          <cell r="A191" t="str">
            <v>Senegal</v>
          </cell>
          <cell r="B191">
            <v>686</v>
          </cell>
          <cell r="C191">
            <v>1970</v>
          </cell>
          <cell r="D191">
            <v>200436</v>
          </cell>
          <cell r="E191">
            <v>0</v>
          </cell>
          <cell r="F191">
            <v>1986</v>
          </cell>
          <cell r="G191">
            <v>329217</v>
          </cell>
          <cell r="H191" t="str">
            <v>52</v>
          </cell>
          <cell r="I191">
            <v>1996</v>
          </cell>
          <cell r="J191">
            <v>365439</v>
          </cell>
          <cell r="K191" t="str">
            <v>52</v>
          </cell>
          <cell r="L191">
            <v>2002</v>
          </cell>
          <cell r="M191">
            <v>399967</v>
          </cell>
          <cell r="N191">
            <v>0</v>
          </cell>
          <cell r="O191">
            <v>2004</v>
          </cell>
          <cell r="P191">
            <v>448572</v>
          </cell>
          <cell r="Q191" t="str">
            <v>52</v>
          </cell>
        </row>
        <row r="192">
          <cell r="A192" t="str">
            <v>Serbia</v>
          </cell>
          <cell r="B192">
            <v>688</v>
          </cell>
          <cell r="C192">
            <v>1970</v>
          </cell>
          <cell r="D192">
            <v>146949</v>
          </cell>
          <cell r="E192">
            <v>0</v>
          </cell>
          <cell r="F192">
            <v>1985</v>
          </cell>
          <cell r="G192">
            <v>155854</v>
          </cell>
          <cell r="H192">
            <v>0</v>
          </cell>
          <cell r="I192">
            <v>1995</v>
          </cell>
          <cell r="J192">
            <v>131012</v>
          </cell>
          <cell r="K192">
            <v>0</v>
          </cell>
          <cell r="L192">
            <v>2006</v>
          </cell>
          <cell r="M192">
            <v>105184</v>
          </cell>
          <cell r="N192">
            <v>0</v>
          </cell>
          <cell r="O192">
            <v>2007</v>
          </cell>
          <cell r="P192">
            <v>101214</v>
          </cell>
          <cell r="Q192">
            <v>0</v>
          </cell>
        </row>
        <row r="193">
          <cell r="A193" t="str">
            <v>Seychelles</v>
          </cell>
          <cell r="B193">
            <v>690</v>
          </cell>
          <cell r="C193">
            <v>1970</v>
          </cell>
          <cell r="D193">
            <v>1660</v>
          </cell>
          <cell r="E193" t="str">
            <v>18</v>
          </cell>
          <cell r="F193">
            <v>1985</v>
          </cell>
          <cell r="G193">
            <v>1729</v>
          </cell>
          <cell r="H193" t="str">
            <v>18</v>
          </cell>
          <cell r="I193">
            <v>1995</v>
          </cell>
          <cell r="J193">
            <v>1582</v>
          </cell>
          <cell r="K193" t="str">
            <v>18</v>
          </cell>
          <cell r="L193">
            <v>2005</v>
          </cell>
          <cell r="M193">
            <v>1536</v>
          </cell>
          <cell r="N193" t="str">
            <v>18</v>
          </cell>
          <cell r="O193">
            <v>2006</v>
          </cell>
          <cell r="P193">
            <v>1467</v>
          </cell>
          <cell r="Q193" t="str">
            <v>18</v>
          </cell>
        </row>
        <row r="194">
          <cell r="A194" t="str">
            <v>Sierra Leone</v>
          </cell>
          <cell r="B194">
            <v>694</v>
          </cell>
          <cell r="C194">
            <v>1974</v>
          </cell>
          <cell r="D194">
            <v>136758</v>
          </cell>
          <cell r="E194" t="str">
            <v>53</v>
          </cell>
          <cell r="F194">
            <v>1985</v>
          </cell>
          <cell r="G194">
            <v>175791</v>
          </cell>
          <cell r="H194" t="str">
            <v>53</v>
          </cell>
          <cell r="I194">
            <v>1992</v>
          </cell>
          <cell r="J194">
            <v>187593</v>
          </cell>
          <cell r="K194" t="str">
            <v>53</v>
          </cell>
          <cell r="L194">
            <v>2004</v>
          </cell>
          <cell r="M194">
            <v>258738</v>
          </cell>
          <cell r="N194" t="str">
            <v>42, 52</v>
          </cell>
          <cell r="O194">
            <v>2007</v>
          </cell>
          <cell r="P194">
            <v>184775</v>
          </cell>
          <cell r="Q194" t="str">
            <v>42, 52</v>
          </cell>
        </row>
        <row r="195">
          <cell r="A195" t="str">
            <v>Singapore</v>
          </cell>
          <cell r="B195">
            <v>702</v>
          </cell>
          <cell r="C195">
            <v>1970</v>
          </cell>
          <cell r="D195">
            <v>45934</v>
          </cell>
          <cell r="E195" t="str">
            <v>36</v>
          </cell>
          <cell r="F195">
            <v>1985</v>
          </cell>
          <cell r="G195">
            <v>42484</v>
          </cell>
          <cell r="H195" t="str">
            <v>18, 36</v>
          </cell>
          <cell r="I195">
            <v>1995</v>
          </cell>
          <cell r="J195">
            <v>48635</v>
          </cell>
          <cell r="K195" t="str">
            <v>18</v>
          </cell>
          <cell r="L195">
            <v>2005</v>
          </cell>
          <cell r="M195">
            <v>37492</v>
          </cell>
          <cell r="N195">
            <v>0</v>
          </cell>
          <cell r="O195">
            <v>2006</v>
          </cell>
          <cell r="P195">
            <v>38317</v>
          </cell>
          <cell r="Q195">
            <v>0</v>
          </cell>
        </row>
        <row r="196">
          <cell r="A196" t="str">
            <v>Slovakia</v>
          </cell>
          <cell r="B196">
            <v>703</v>
          </cell>
          <cell r="C196">
            <v>1970</v>
          </cell>
          <cell r="D196">
            <v>80666</v>
          </cell>
          <cell r="E196">
            <v>0</v>
          </cell>
          <cell r="F196">
            <v>1985</v>
          </cell>
          <cell r="G196">
            <v>90155</v>
          </cell>
          <cell r="H196">
            <v>0</v>
          </cell>
          <cell r="I196">
            <v>1995</v>
          </cell>
          <cell r="J196">
            <v>61427</v>
          </cell>
          <cell r="K196">
            <v>0</v>
          </cell>
          <cell r="L196">
            <v>2005</v>
          </cell>
          <cell r="M196">
            <v>54430</v>
          </cell>
          <cell r="N196">
            <v>0</v>
          </cell>
          <cell r="O196">
            <v>2006</v>
          </cell>
          <cell r="P196">
            <v>53904</v>
          </cell>
          <cell r="Q196">
            <v>0</v>
          </cell>
        </row>
        <row r="197">
          <cell r="A197" t="str">
            <v>Slovenia</v>
          </cell>
          <cell r="B197">
            <v>705</v>
          </cell>
          <cell r="C197">
            <v>1970</v>
          </cell>
          <cell r="D197">
            <v>27432</v>
          </cell>
          <cell r="E197">
            <v>0</v>
          </cell>
          <cell r="F197">
            <v>1985</v>
          </cell>
          <cell r="G197">
            <v>25933</v>
          </cell>
          <cell r="H197">
            <v>0</v>
          </cell>
          <cell r="I197">
            <v>1995</v>
          </cell>
          <cell r="J197">
            <v>18980</v>
          </cell>
          <cell r="K197">
            <v>0</v>
          </cell>
          <cell r="L197">
            <v>2005</v>
          </cell>
          <cell r="M197">
            <v>18157</v>
          </cell>
          <cell r="N197">
            <v>0</v>
          </cell>
          <cell r="O197">
            <v>2006</v>
          </cell>
          <cell r="P197">
            <v>18932</v>
          </cell>
          <cell r="Q197">
            <v>0</v>
          </cell>
        </row>
        <row r="198">
          <cell r="A198" t="str">
            <v>Solomon Islands</v>
          </cell>
          <cell r="B198">
            <v>90</v>
          </cell>
          <cell r="C198" t="str">
            <v>..</v>
          </cell>
          <cell r="D198" t="str">
            <v>..</v>
          </cell>
          <cell r="E198">
            <v>0</v>
          </cell>
          <cell r="F198">
            <v>1986</v>
          </cell>
          <cell r="G198">
            <v>10019</v>
          </cell>
          <cell r="H198">
            <v>0</v>
          </cell>
          <cell r="I198">
            <v>1996</v>
          </cell>
          <cell r="J198">
            <v>11557</v>
          </cell>
          <cell r="K198">
            <v>0</v>
          </cell>
          <cell r="L198" t="str">
            <v>..</v>
          </cell>
          <cell r="M198" t="str">
            <v>..</v>
          </cell>
          <cell r="N198">
            <v>0</v>
          </cell>
          <cell r="O198">
            <v>2000</v>
          </cell>
          <cell r="P198">
            <v>12503</v>
          </cell>
          <cell r="Q198">
            <v>0</v>
          </cell>
        </row>
        <row r="199">
          <cell r="A199" t="str">
            <v>Somalia</v>
          </cell>
          <cell r="B199">
            <v>706</v>
          </cell>
          <cell r="C199">
            <v>1975</v>
          </cell>
          <cell r="D199">
            <v>177701</v>
          </cell>
          <cell r="E199">
            <v>0</v>
          </cell>
          <cell r="F199">
            <v>1981</v>
          </cell>
          <cell r="G199">
            <v>326209</v>
          </cell>
          <cell r="H199" t="str">
            <v>1, 48, 52</v>
          </cell>
          <cell r="I199" t="str">
            <v>..</v>
          </cell>
          <cell r="J199" t="str">
            <v>..</v>
          </cell>
          <cell r="K199">
            <v>0</v>
          </cell>
          <cell r="L199" t="str">
            <v>..</v>
          </cell>
          <cell r="M199" t="str">
            <v>..</v>
          </cell>
          <cell r="N199">
            <v>0</v>
          </cell>
          <cell r="O199">
            <v>2003</v>
          </cell>
          <cell r="P199">
            <v>362867</v>
          </cell>
          <cell r="Q199" t="str">
            <v>1, 52</v>
          </cell>
        </row>
        <row r="200">
          <cell r="A200" t="str">
            <v>South Africa</v>
          </cell>
          <cell r="B200">
            <v>710</v>
          </cell>
          <cell r="C200">
            <v>1974</v>
          </cell>
          <cell r="D200">
            <v>1649068</v>
          </cell>
          <cell r="E200" t="str">
            <v>53</v>
          </cell>
          <cell r="F200" t="str">
            <v>..</v>
          </cell>
          <cell r="G200" t="str">
            <v>..</v>
          </cell>
          <cell r="H200">
            <v>0</v>
          </cell>
          <cell r="I200">
            <v>1997</v>
          </cell>
          <cell r="J200">
            <v>906987</v>
          </cell>
          <cell r="K200" t="str">
            <v>53</v>
          </cell>
          <cell r="L200">
            <v>2002</v>
          </cell>
          <cell r="M200">
            <v>818176</v>
          </cell>
          <cell r="N200" t="str">
            <v>53</v>
          </cell>
          <cell r="O200">
            <v>2007</v>
          </cell>
          <cell r="P200">
            <v>1068689</v>
          </cell>
          <cell r="Q200" t="str">
            <v>52</v>
          </cell>
        </row>
        <row r="201">
          <cell r="A201" t="str">
            <v>Spain</v>
          </cell>
          <cell r="B201">
            <v>724</v>
          </cell>
          <cell r="C201">
            <v>1970</v>
          </cell>
          <cell r="D201">
            <v>656102</v>
          </cell>
          <cell r="E201">
            <v>0</v>
          </cell>
          <cell r="F201">
            <v>1985</v>
          </cell>
          <cell r="G201">
            <v>456298</v>
          </cell>
          <cell r="H201">
            <v>0</v>
          </cell>
          <cell r="I201">
            <v>1995</v>
          </cell>
          <cell r="J201">
            <v>363469</v>
          </cell>
          <cell r="K201">
            <v>0</v>
          </cell>
          <cell r="L201">
            <v>2005</v>
          </cell>
          <cell r="M201">
            <v>466371</v>
          </cell>
          <cell r="N201">
            <v>0</v>
          </cell>
          <cell r="O201">
            <v>2006</v>
          </cell>
          <cell r="P201">
            <v>481102</v>
          </cell>
          <cell r="Q201">
            <v>0</v>
          </cell>
        </row>
        <row r="202">
          <cell r="A202" t="str">
            <v>Sri Lanka</v>
          </cell>
          <cell r="B202">
            <v>144</v>
          </cell>
          <cell r="C202">
            <v>1970</v>
          </cell>
          <cell r="D202">
            <v>367901</v>
          </cell>
          <cell r="E202" t="str">
            <v>18</v>
          </cell>
          <cell r="F202">
            <v>1985</v>
          </cell>
          <cell r="G202">
            <v>389599</v>
          </cell>
          <cell r="H202" t="str">
            <v>18</v>
          </cell>
          <cell r="I202">
            <v>1995</v>
          </cell>
          <cell r="J202">
            <v>343224</v>
          </cell>
          <cell r="K202" t="str">
            <v>18</v>
          </cell>
          <cell r="L202">
            <v>2004</v>
          </cell>
          <cell r="M202">
            <v>360220</v>
          </cell>
          <cell r="N202" t="str">
            <v>18, 49</v>
          </cell>
          <cell r="O202">
            <v>2005</v>
          </cell>
          <cell r="P202">
            <v>370424</v>
          </cell>
          <cell r="Q202" t="str">
            <v>18, 49</v>
          </cell>
        </row>
        <row r="203">
          <cell r="A203" t="str">
            <v>Sudan</v>
          </cell>
          <cell r="B203">
            <v>736</v>
          </cell>
          <cell r="C203">
            <v>1973</v>
          </cell>
          <cell r="D203">
            <v>670396</v>
          </cell>
          <cell r="E203" t="str">
            <v>53</v>
          </cell>
          <cell r="F203">
            <v>1983</v>
          </cell>
          <cell r="G203">
            <v>877313</v>
          </cell>
          <cell r="H203" t="str">
            <v>53</v>
          </cell>
          <cell r="I203">
            <v>1993</v>
          </cell>
          <cell r="J203">
            <v>1047509</v>
          </cell>
          <cell r="K203" t="str">
            <v>53</v>
          </cell>
          <cell r="L203" t="str">
            <v>..</v>
          </cell>
          <cell r="M203" t="str">
            <v>..</v>
          </cell>
          <cell r="N203">
            <v>0</v>
          </cell>
          <cell r="O203" t="str">
            <v>..</v>
          </cell>
          <cell r="P203" t="str">
            <v>..</v>
          </cell>
          <cell r="Q203">
            <v>0</v>
          </cell>
        </row>
        <row r="204">
          <cell r="A204" t="str">
            <v>Suriname</v>
          </cell>
          <cell r="B204">
            <v>740</v>
          </cell>
          <cell r="C204">
            <v>1970</v>
          </cell>
          <cell r="D204">
            <v>12557</v>
          </cell>
          <cell r="E204" t="str">
            <v>46</v>
          </cell>
          <cell r="F204">
            <v>1985</v>
          </cell>
          <cell r="G204">
            <v>11704</v>
          </cell>
          <cell r="H204">
            <v>46</v>
          </cell>
          <cell r="I204">
            <v>1995</v>
          </cell>
          <cell r="J204">
            <v>8717</v>
          </cell>
          <cell r="K204">
            <v>0</v>
          </cell>
          <cell r="L204">
            <v>2004</v>
          </cell>
          <cell r="M204">
            <v>9062</v>
          </cell>
          <cell r="N204">
            <v>0</v>
          </cell>
          <cell r="O204">
            <v>2005</v>
          </cell>
          <cell r="P204">
            <v>8657</v>
          </cell>
          <cell r="Q204">
            <v>0</v>
          </cell>
        </row>
        <row r="205">
          <cell r="A205" t="str">
            <v>Swaziland</v>
          </cell>
          <cell r="B205">
            <v>748</v>
          </cell>
          <cell r="C205">
            <v>1966</v>
          </cell>
          <cell r="D205">
            <v>18498</v>
          </cell>
          <cell r="E205">
            <v>0</v>
          </cell>
          <cell r="F205">
            <v>1986</v>
          </cell>
          <cell r="G205">
            <v>32070</v>
          </cell>
          <cell r="H205" t="str">
            <v>53</v>
          </cell>
          <cell r="I205">
            <v>1997</v>
          </cell>
          <cell r="J205">
            <v>31087</v>
          </cell>
          <cell r="K205">
            <v>0</v>
          </cell>
          <cell r="L205" t="str">
            <v>..</v>
          </cell>
          <cell r="M205" t="str">
            <v>..</v>
          </cell>
          <cell r="N205">
            <v>0</v>
          </cell>
          <cell r="O205">
            <v>2005</v>
          </cell>
          <cell r="P205">
            <v>34917</v>
          </cell>
          <cell r="Q205" t="str">
            <v>53</v>
          </cell>
        </row>
        <row r="206">
          <cell r="A206" t="str">
            <v>Sweden</v>
          </cell>
          <cell r="B206">
            <v>752</v>
          </cell>
          <cell r="C206">
            <v>1970</v>
          </cell>
          <cell r="D206">
            <v>110150</v>
          </cell>
          <cell r="E206">
            <v>0</v>
          </cell>
          <cell r="F206">
            <v>1985</v>
          </cell>
          <cell r="G206">
            <v>98463</v>
          </cell>
          <cell r="H206">
            <v>0</v>
          </cell>
          <cell r="I206">
            <v>1995</v>
          </cell>
          <cell r="J206">
            <v>103326</v>
          </cell>
          <cell r="K206">
            <v>0</v>
          </cell>
          <cell r="L206">
            <v>2005</v>
          </cell>
          <cell r="M206">
            <v>101346</v>
          </cell>
          <cell r="N206">
            <v>0</v>
          </cell>
          <cell r="O206">
            <v>2006</v>
          </cell>
          <cell r="P206">
            <v>105913</v>
          </cell>
          <cell r="Q206">
            <v>0</v>
          </cell>
        </row>
        <row r="207">
          <cell r="A207" t="str">
            <v>Switzerland</v>
          </cell>
          <cell r="B207">
            <v>756</v>
          </cell>
          <cell r="C207">
            <v>1970</v>
          </cell>
          <cell r="D207">
            <v>99216</v>
          </cell>
          <cell r="E207">
            <v>0</v>
          </cell>
          <cell r="F207">
            <v>1985</v>
          </cell>
          <cell r="G207">
            <v>74684</v>
          </cell>
          <cell r="H207">
            <v>0</v>
          </cell>
          <cell r="I207">
            <v>1995</v>
          </cell>
          <cell r="J207">
            <v>82203</v>
          </cell>
          <cell r="K207">
            <v>0</v>
          </cell>
          <cell r="L207">
            <v>2005</v>
          </cell>
          <cell r="M207">
            <v>72903</v>
          </cell>
          <cell r="N207">
            <v>0</v>
          </cell>
          <cell r="O207">
            <v>2006</v>
          </cell>
          <cell r="P207">
            <v>73371</v>
          </cell>
          <cell r="Q207">
            <v>0</v>
          </cell>
        </row>
        <row r="208">
          <cell r="A208" t="str">
            <v>Syrian Arab Republic</v>
          </cell>
          <cell r="B208">
            <v>760</v>
          </cell>
          <cell r="C208">
            <v>1970</v>
          </cell>
          <cell r="D208">
            <v>296320</v>
          </cell>
          <cell r="E208" t="str">
            <v>21</v>
          </cell>
          <cell r="F208">
            <v>1985</v>
          </cell>
          <cell r="G208">
            <v>462015</v>
          </cell>
          <cell r="H208" t="str">
            <v>53</v>
          </cell>
          <cell r="I208">
            <v>1994</v>
          </cell>
          <cell r="J208">
            <v>456377</v>
          </cell>
          <cell r="K208" t="str">
            <v>21</v>
          </cell>
          <cell r="L208">
            <v>2004</v>
          </cell>
          <cell r="M208">
            <v>607470</v>
          </cell>
          <cell r="N208" t="str">
            <v>21</v>
          </cell>
          <cell r="O208">
            <v>2007</v>
          </cell>
          <cell r="P208">
            <v>430183</v>
          </cell>
          <cell r="Q208" t="str">
            <v>21</v>
          </cell>
        </row>
        <row r="209">
          <cell r="A209" t="str">
            <v>Tajikistan</v>
          </cell>
          <cell r="B209">
            <v>762</v>
          </cell>
          <cell r="C209">
            <v>1970</v>
          </cell>
          <cell r="D209">
            <v>102904</v>
          </cell>
          <cell r="E209" t="str">
            <v>53</v>
          </cell>
          <cell r="F209">
            <v>1985</v>
          </cell>
          <cell r="G209">
            <v>182716</v>
          </cell>
          <cell r="H209" t="str">
            <v>40</v>
          </cell>
          <cell r="I209">
            <v>1994</v>
          </cell>
          <cell r="J209">
            <v>162152</v>
          </cell>
          <cell r="K209" t="str">
            <v>40</v>
          </cell>
          <cell r="L209">
            <v>2005</v>
          </cell>
          <cell r="M209">
            <v>180800</v>
          </cell>
          <cell r="N209" t="str">
            <v>40, 42</v>
          </cell>
          <cell r="O209">
            <v>2006</v>
          </cell>
          <cell r="P209">
            <v>186500</v>
          </cell>
          <cell r="Q209" t="str">
            <v>40, 42</v>
          </cell>
        </row>
        <row r="210">
          <cell r="A210" t="str">
            <v>TFYR Macedonia</v>
          </cell>
          <cell r="B210">
            <v>807</v>
          </cell>
          <cell r="C210">
            <v>1970</v>
          </cell>
          <cell r="D210">
            <v>37862</v>
          </cell>
          <cell r="E210">
            <v>0</v>
          </cell>
          <cell r="F210">
            <v>1985</v>
          </cell>
          <cell r="G210">
            <v>38722</v>
          </cell>
          <cell r="H210">
            <v>0</v>
          </cell>
          <cell r="I210">
            <v>1995</v>
          </cell>
          <cell r="J210">
            <v>32154</v>
          </cell>
          <cell r="K210">
            <v>0</v>
          </cell>
          <cell r="L210">
            <v>2005</v>
          </cell>
          <cell r="M210">
            <v>22482</v>
          </cell>
          <cell r="N210">
            <v>0</v>
          </cell>
          <cell r="O210">
            <v>2006</v>
          </cell>
          <cell r="P210">
            <v>22585</v>
          </cell>
          <cell r="Q210">
            <v>0</v>
          </cell>
        </row>
        <row r="211">
          <cell r="A211" t="str">
            <v>Thailand</v>
          </cell>
          <cell r="B211">
            <v>764</v>
          </cell>
          <cell r="C211">
            <v>1973</v>
          </cell>
          <cell r="D211">
            <v>1327512</v>
          </cell>
          <cell r="E211" t="str">
            <v>52</v>
          </cell>
          <cell r="F211">
            <v>1986</v>
          </cell>
          <cell r="G211">
            <v>1230495</v>
          </cell>
          <cell r="H211" t="str">
            <v>52</v>
          </cell>
          <cell r="I211">
            <v>1996</v>
          </cell>
          <cell r="J211">
            <v>1041327</v>
          </cell>
          <cell r="K211" t="str">
            <v>52</v>
          </cell>
          <cell r="L211">
            <v>2004</v>
          </cell>
          <cell r="M211">
            <v>813069</v>
          </cell>
          <cell r="N211">
            <v>0</v>
          </cell>
          <cell r="O211">
            <v>2006</v>
          </cell>
          <cell r="P211">
            <v>688367</v>
          </cell>
          <cell r="Q211" t="str">
            <v>52</v>
          </cell>
        </row>
        <row r="212">
          <cell r="A212" t="str">
            <v>Timor-Leste</v>
          </cell>
          <cell r="B212">
            <v>626</v>
          </cell>
          <cell r="C212">
            <v>1972</v>
          </cell>
          <cell r="D212">
            <v>24953</v>
          </cell>
          <cell r="E212" t="str">
            <v>53</v>
          </cell>
          <cell r="F212" t="str">
            <v>..</v>
          </cell>
          <cell r="G212" t="str">
            <v>..</v>
          </cell>
          <cell r="H212">
            <v>0</v>
          </cell>
          <cell r="I212" t="str">
            <v>..</v>
          </cell>
          <cell r="J212" t="str">
            <v>..</v>
          </cell>
          <cell r="K212">
            <v>0</v>
          </cell>
          <cell r="L212">
            <v>2002</v>
          </cell>
          <cell r="M212">
            <v>46583</v>
          </cell>
          <cell r="N212" t="str">
            <v>52</v>
          </cell>
          <cell r="O212">
            <v>2004</v>
          </cell>
          <cell r="P212">
            <v>39168</v>
          </cell>
          <cell r="Q212">
            <v>0</v>
          </cell>
        </row>
        <row r="213">
          <cell r="A213" t="str">
            <v>Togo</v>
          </cell>
          <cell r="B213">
            <v>768</v>
          </cell>
          <cell r="C213">
            <v>1970</v>
          </cell>
          <cell r="D213">
            <v>88297</v>
          </cell>
          <cell r="E213" t="str">
            <v>53</v>
          </cell>
          <cell r="F213">
            <v>1981</v>
          </cell>
          <cell r="G213">
            <v>129675</v>
          </cell>
          <cell r="H213" t="str">
            <v>52</v>
          </cell>
          <cell r="I213">
            <v>1997</v>
          </cell>
          <cell r="J213">
            <v>149415</v>
          </cell>
          <cell r="K213" t="str">
            <v>53</v>
          </cell>
          <cell r="L213" t="str">
            <v>..</v>
          </cell>
          <cell r="M213" t="str">
            <v>..</v>
          </cell>
          <cell r="N213">
            <v>0</v>
          </cell>
          <cell r="O213" t="str">
            <v>..</v>
          </cell>
          <cell r="P213" t="str">
            <v>..</v>
          </cell>
          <cell r="Q213">
            <v>0</v>
          </cell>
        </row>
        <row r="214">
          <cell r="A214" t="str">
            <v>Tokelau</v>
          </cell>
          <cell r="B214">
            <v>772</v>
          </cell>
          <cell r="C214">
            <v>1976</v>
          </cell>
          <cell r="D214">
            <v>51</v>
          </cell>
          <cell r="E214" t="str">
            <v>53</v>
          </cell>
          <cell r="F214">
            <v>1980</v>
          </cell>
          <cell r="G214">
            <v>45</v>
          </cell>
          <cell r="H214" t="str">
            <v>53</v>
          </cell>
          <cell r="I214">
            <v>1996</v>
          </cell>
          <cell r="J214">
            <v>49</v>
          </cell>
          <cell r="K214" t="str">
            <v>52</v>
          </cell>
          <cell r="L214">
            <v>2002</v>
          </cell>
          <cell r="M214">
            <v>20</v>
          </cell>
          <cell r="N214">
            <v>0</v>
          </cell>
          <cell r="O214">
            <v>2003</v>
          </cell>
          <cell r="P214">
            <v>25</v>
          </cell>
          <cell r="Q214">
            <v>0</v>
          </cell>
        </row>
        <row r="215">
          <cell r="A215" t="str">
            <v>Tonga</v>
          </cell>
          <cell r="B215">
            <v>776</v>
          </cell>
          <cell r="C215">
            <v>1970</v>
          </cell>
          <cell r="D215">
            <v>2652</v>
          </cell>
          <cell r="E215">
            <v>0</v>
          </cell>
          <cell r="F215">
            <v>1985</v>
          </cell>
          <cell r="G215">
            <v>2810</v>
          </cell>
          <cell r="H215">
            <v>0</v>
          </cell>
          <cell r="I215">
            <v>1995</v>
          </cell>
          <cell r="J215">
            <v>2915</v>
          </cell>
          <cell r="K215">
            <v>18</v>
          </cell>
          <cell r="L215">
            <v>2004</v>
          </cell>
          <cell r="M215">
            <v>2628</v>
          </cell>
          <cell r="N215" t="str">
            <v>18, 49</v>
          </cell>
          <cell r="O215">
            <v>2006</v>
          </cell>
          <cell r="P215">
            <v>2945</v>
          </cell>
          <cell r="Q215">
            <v>0</v>
          </cell>
        </row>
        <row r="216">
          <cell r="A216" t="str">
            <v>Trinidad and Tobago</v>
          </cell>
          <cell r="B216">
            <v>780</v>
          </cell>
          <cell r="C216">
            <v>1970</v>
          </cell>
          <cell r="D216">
            <v>25063</v>
          </cell>
          <cell r="E216">
            <v>0</v>
          </cell>
          <cell r="F216">
            <v>1985</v>
          </cell>
          <cell r="G216">
            <v>33719</v>
          </cell>
          <cell r="H216">
            <v>0</v>
          </cell>
          <cell r="I216">
            <v>1995</v>
          </cell>
          <cell r="J216">
            <v>19258</v>
          </cell>
          <cell r="K216">
            <v>0</v>
          </cell>
          <cell r="L216">
            <v>2005</v>
          </cell>
          <cell r="M216">
            <v>18123</v>
          </cell>
          <cell r="N216" t="str">
            <v>53</v>
          </cell>
          <cell r="O216">
            <v>2006</v>
          </cell>
          <cell r="P216">
            <v>18171</v>
          </cell>
          <cell r="Q216" t="str">
            <v>53</v>
          </cell>
        </row>
        <row r="217">
          <cell r="A217" t="str">
            <v>Tunisia</v>
          </cell>
          <cell r="B217">
            <v>788</v>
          </cell>
          <cell r="C217">
            <v>1970</v>
          </cell>
          <cell r="D217">
            <v>186360</v>
          </cell>
          <cell r="E217">
            <v>0</v>
          </cell>
          <cell r="F217">
            <v>1985</v>
          </cell>
          <cell r="G217">
            <v>227188</v>
          </cell>
          <cell r="H217">
            <v>0</v>
          </cell>
          <cell r="I217">
            <v>1995</v>
          </cell>
          <cell r="J217">
            <v>186416</v>
          </cell>
          <cell r="K217">
            <v>0</v>
          </cell>
          <cell r="L217">
            <v>2005</v>
          </cell>
          <cell r="M217">
            <v>170999</v>
          </cell>
          <cell r="N217">
            <v>0</v>
          </cell>
          <cell r="O217">
            <v>2006</v>
          </cell>
          <cell r="P217">
            <v>173390</v>
          </cell>
          <cell r="Q217">
            <v>0</v>
          </cell>
        </row>
        <row r="218">
          <cell r="A218" t="str">
            <v>Turkey</v>
          </cell>
          <cell r="B218">
            <v>792</v>
          </cell>
          <cell r="C218">
            <v>1970</v>
          </cell>
          <cell r="D218">
            <v>1377519</v>
          </cell>
          <cell r="E218" t="str">
            <v>53</v>
          </cell>
          <cell r="F218">
            <v>1985</v>
          </cell>
          <cell r="G218">
            <v>1458874</v>
          </cell>
          <cell r="H218" t="str">
            <v>53</v>
          </cell>
          <cell r="I218">
            <v>1995</v>
          </cell>
          <cell r="J218">
            <v>1468000</v>
          </cell>
          <cell r="K218">
            <v>0</v>
          </cell>
          <cell r="L218">
            <v>2006</v>
          </cell>
          <cell r="M218">
            <v>1362000</v>
          </cell>
          <cell r="N218">
            <v>0</v>
          </cell>
          <cell r="O218">
            <v>2007</v>
          </cell>
          <cell r="P218">
            <v>1361000</v>
          </cell>
          <cell r="Q218">
            <v>0</v>
          </cell>
        </row>
        <row r="219">
          <cell r="A219" t="str">
            <v>Turkmenistan</v>
          </cell>
          <cell r="B219">
            <v>795</v>
          </cell>
          <cell r="C219">
            <v>1970</v>
          </cell>
          <cell r="D219">
            <v>76598</v>
          </cell>
          <cell r="E219" t="str">
            <v>52</v>
          </cell>
          <cell r="F219">
            <v>1985</v>
          </cell>
          <cell r="G219">
            <v>116285</v>
          </cell>
          <cell r="H219">
            <v>0</v>
          </cell>
          <cell r="I219">
            <v>1995</v>
          </cell>
          <cell r="J219">
            <v>130200</v>
          </cell>
          <cell r="K219">
            <v>0</v>
          </cell>
          <cell r="L219">
            <v>2005</v>
          </cell>
          <cell r="M219">
            <v>116200</v>
          </cell>
          <cell r="N219">
            <v>0</v>
          </cell>
          <cell r="O219">
            <v>2006</v>
          </cell>
          <cell r="P219">
            <v>116500</v>
          </cell>
          <cell r="Q219">
            <v>0</v>
          </cell>
        </row>
        <row r="220">
          <cell r="A220" t="str">
            <v>Turks and Caicos Islands</v>
          </cell>
          <cell r="B220">
            <v>796</v>
          </cell>
          <cell r="C220">
            <v>1970</v>
          </cell>
          <cell r="D220">
            <v>185</v>
          </cell>
          <cell r="E220">
            <v>0</v>
          </cell>
          <cell r="F220">
            <v>1985</v>
          </cell>
          <cell r="G220">
            <v>254</v>
          </cell>
          <cell r="H220">
            <v>0</v>
          </cell>
          <cell r="I220">
            <v>1995</v>
          </cell>
          <cell r="J220">
            <v>300</v>
          </cell>
          <cell r="K220">
            <v>0</v>
          </cell>
          <cell r="L220">
            <v>2005</v>
          </cell>
          <cell r="M220">
            <v>318</v>
          </cell>
          <cell r="N220">
            <v>0</v>
          </cell>
          <cell r="O220">
            <v>2006</v>
          </cell>
          <cell r="P220">
            <v>409</v>
          </cell>
          <cell r="Q220">
            <v>0</v>
          </cell>
        </row>
        <row r="221">
          <cell r="A221" t="str">
            <v>Tuvalu</v>
          </cell>
          <cell r="B221">
            <v>798</v>
          </cell>
          <cell r="C221">
            <v>1979</v>
          </cell>
          <cell r="D221">
            <v>191</v>
          </cell>
          <cell r="E221" t="str">
            <v>52</v>
          </cell>
          <cell r="F221" t="str">
            <v>..</v>
          </cell>
          <cell r="G221" t="str">
            <v>..</v>
          </cell>
          <cell r="H221">
            <v>0</v>
          </cell>
          <cell r="I221">
            <v>1999</v>
          </cell>
          <cell r="J221">
            <v>231</v>
          </cell>
          <cell r="K221">
            <v>15</v>
          </cell>
          <cell r="L221">
            <v>2004</v>
          </cell>
          <cell r="M221">
            <v>190</v>
          </cell>
          <cell r="N221">
            <v>15</v>
          </cell>
          <cell r="O221">
            <v>2005</v>
          </cell>
          <cell r="P221">
            <v>191</v>
          </cell>
          <cell r="Q221">
            <v>15</v>
          </cell>
        </row>
        <row r="222">
          <cell r="A222" t="str">
            <v>Uganda</v>
          </cell>
          <cell r="B222">
            <v>800</v>
          </cell>
          <cell r="C222">
            <v>1969</v>
          </cell>
          <cell r="D222">
            <v>477442</v>
          </cell>
          <cell r="E222" t="str">
            <v>53</v>
          </cell>
          <cell r="F222">
            <v>1980</v>
          </cell>
          <cell r="G222">
            <v>633051</v>
          </cell>
          <cell r="H222" t="str">
            <v>52</v>
          </cell>
          <cell r="I222">
            <v>1991</v>
          </cell>
          <cell r="J222">
            <v>879954</v>
          </cell>
          <cell r="K222" t="str">
            <v>53</v>
          </cell>
          <cell r="L222">
            <v>2002</v>
          </cell>
          <cell r="M222">
            <v>1131234</v>
          </cell>
          <cell r="N222" t="str">
            <v>53</v>
          </cell>
          <cell r="O222">
            <v>2005</v>
          </cell>
          <cell r="P222">
            <v>1192257</v>
          </cell>
          <cell r="Q222" t="str">
            <v>53</v>
          </cell>
        </row>
        <row r="223">
          <cell r="A223" t="str">
            <v>Ukraine</v>
          </cell>
          <cell r="B223">
            <v>804</v>
          </cell>
          <cell r="C223">
            <v>1970</v>
          </cell>
          <cell r="D223">
            <v>719213</v>
          </cell>
          <cell r="E223">
            <v>0</v>
          </cell>
          <cell r="F223">
            <v>1985</v>
          </cell>
          <cell r="G223">
            <v>762775</v>
          </cell>
          <cell r="H223" t="str">
            <v>40</v>
          </cell>
          <cell r="I223">
            <v>1995</v>
          </cell>
          <cell r="J223">
            <v>492861</v>
          </cell>
          <cell r="K223" t="str">
            <v>40</v>
          </cell>
          <cell r="L223">
            <v>2005</v>
          </cell>
          <cell r="M223">
            <v>426086</v>
          </cell>
          <cell r="N223">
            <v>40</v>
          </cell>
          <cell r="O223">
            <v>2006</v>
          </cell>
          <cell r="P223">
            <v>460368</v>
          </cell>
          <cell r="Q223">
            <v>41</v>
          </cell>
        </row>
        <row r="224">
          <cell r="A224" t="str">
            <v>United Arab Emirates</v>
          </cell>
          <cell r="B224">
            <v>784</v>
          </cell>
          <cell r="C224" t="str">
            <v>..</v>
          </cell>
          <cell r="D224" t="str">
            <v>..</v>
          </cell>
          <cell r="E224">
            <v>0</v>
          </cell>
          <cell r="F224">
            <v>1983</v>
          </cell>
          <cell r="G224">
            <v>41961</v>
          </cell>
          <cell r="H224">
            <v>0</v>
          </cell>
          <cell r="I224">
            <v>1994</v>
          </cell>
          <cell r="J224">
            <v>71277</v>
          </cell>
          <cell r="K224" t="str">
            <v>52</v>
          </cell>
          <cell r="L224">
            <v>2005</v>
          </cell>
          <cell r="M224">
            <v>64623</v>
          </cell>
          <cell r="N224">
            <v>0</v>
          </cell>
          <cell r="O224">
            <v>2006</v>
          </cell>
          <cell r="P224">
            <v>62969</v>
          </cell>
          <cell r="Q224">
            <v>0</v>
          </cell>
        </row>
        <row r="225">
          <cell r="A225" t="str">
            <v>United Kingdom</v>
          </cell>
          <cell r="B225">
            <v>826</v>
          </cell>
          <cell r="C225">
            <v>1970</v>
          </cell>
          <cell r="D225">
            <v>903907</v>
          </cell>
          <cell r="E225">
            <v>0</v>
          </cell>
          <cell r="F225">
            <v>1985</v>
          </cell>
          <cell r="G225">
            <v>750728</v>
          </cell>
          <cell r="H225">
            <v>0</v>
          </cell>
          <cell r="I225">
            <v>1995</v>
          </cell>
          <cell r="J225">
            <v>732049</v>
          </cell>
          <cell r="K225">
            <v>0</v>
          </cell>
          <cell r="L225">
            <v>2005</v>
          </cell>
          <cell r="M225">
            <v>722549</v>
          </cell>
          <cell r="N225">
            <v>0</v>
          </cell>
          <cell r="O225">
            <v>2006</v>
          </cell>
          <cell r="P225">
            <v>748563</v>
          </cell>
          <cell r="Q225">
            <v>0</v>
          </cell>
        </row>
        <row r="226">
          <cell r="A226" t="str">
            <v>TANZANIA, UNITED REPUBLIC OF</v>
          </cell>
          <cell r="B226">
            <v>834</v>
          </cell>
          <cell r="C226">
            <v>1967</v>
          </cell>
          <cell r="D226">
            <v>665423</v>
          </cell>
          <cell r="E226">
            <v>0</v>
          </cell>
          <cell r="F226">
            <v>1988</v>
          </cell>
          <cell r="G226">
            <v>1103862</v>
          </cell>
          <cell r="H226" t="str">
            <v>53</v>
          </cell>
          <cell r="I226">
            <v>1995</v>
          </cell>
          <cell r="J226">
            <v>1187729</v>
          </cell>
          <cell r="K226" t="str">
            <v>53</v>
          </cell>
          <cell r="L226">
            <v>2002</v>
          </cell>
          <cell r="M226">
            <v>1531450</v>
          </cell>
          <cell r="N226" t="str">
            <v>52</v>
          </cell>
          <cell r="O226">
            <v>2003</v>
          </cell>
          <cell r="P226">
            <v>1535138</v>
          </cell>
          <cell r="Q226" t="str">
            <v>52</v>
          </cell>
        </row>
        <row r="227">
          <cell r="A227" t="str">
            <v>United States</v>
          </cell>
          <cell r="B227">
            <v>840</v>
          </cell>
          <cell r="C227">
            <v>1970</v>
          </cell>
          <cell r="D227">
            <v>3731386</v>
          </cell>
          <cell r="E227">
            <v>0</v>
          </cell>
          <cell r="F227">
            <v>1985</v>
          </cell>
          <cell r="G227">
            <v>3760561</v>
          </cell>
          <cell r="H227">
            <v>0</v>
          </cell>
          <cell r="I227">
            <v>1995</v>
          </cell>
          <cell r="J227">
            <v>3899589</v>
          </cell>
          <cell r="K227">
            <v>0</v>
          </cell>
          <cell r="L227">
            <v>2005</v>
          </cell>
          <cell r="M227">
            <v>4138349</v>
          </cell>
          <cell r="N227">
            <v>0</v>
          </cell>
          <cell r="O227">
            <v>2006</v>
          </cell>
          <cell r="P227">
            <v>4265996</v>
          </cell>
          <cell r="Q227">
            <v>49</v>
          </cell>
        </row>
        <row r="228">
          <cell r="A228" t="str">
            <v>United States Virgin Islands</v>
          </cell>
          <cell r="B228">
            <v>850</v>
          </cell>
          <cell r="C228">
            <v>1970</v>
          </cell>
          <cell r="D228">
            <v>2920</v>
          </cell>
          <cell r="E228">
            <v>0</v>
          </cell>
          <cell r="F228">
            <v>1985</v>
          </cell>
          <cell r="G228">
            <v>2402</v>
          </cell>
          <cell r="H228">
            <v>0</v>
          </cell>
          <cell r="I228">
            <v>1995</v>
          </cell>
          <cell r="J228">
            <v>2165</v>
          </cell>
          <cell r="K228">
            <v>0</v>
          </cell>
          <cell r="L228">
            <v>2004</v>
          </cell>
          <cell r="M228">
            <v>1574</v>
          </cell>
          <cell r="N228">
            <v>0</v>
          </cell>
          <cell r="O228">
            <v>2005</v>
          </cell>
          <cell r="P228">
            <v>1599</v>
          </cell>
          <cell r="Q228">
            <v>0</v>
          </cell>
        </row>
        <row r="229">
          <cell r="A229" t="str">
            <v>Uruguay</v>
          </cell>
          <cell r="B229">
            <v>858</v>
          </cell>
          <cell r="C229">
            <v>1970</v>
          </cell>
          <cell r="D229">
            <v>54870</v>
          </cell>
          <cell r="E229" t="str">
            <v>18</v>
          </cell>
          <cell r="F229">
            <v>1985</v>
          </cell>
          <cell r="G229">
            <v>53766</v>
          </cell>
          <cell r="H229">
            <v>0</v>
          </cell>
          <cell r="I229">
            <v>1995</v>
          </cell>
          <cell r="J229">
            <v>56695</v>
          </cell>
          <cell r="K229">
            <v>0</v>
          </cell>
          <cell r="L229">
            <v>2005</v>
          </cell>
          <cell r="M229">
            <v>47144</v>
          </cell>
          <cell r="N229">
            <v>0</v>
          </cell>
          <cell r="O229">
            <v>2006</v>
          </cell>
          <cell r="P229">
            <v>47236</v>
          </cell>
          <cell r="Q229">
            <v>0</v>
          </cell>
        </row>
        <row r="230">
          <cell r="A230" t="str">
            <v>Uzbekistan</v>
          </cell>
          <cell r="B230">
            <v>860</v>
          </cell>
          <cell r="C230">
            <v>1970</v>
          </cell>
          <cell r="D230">
            <v>406875</v>
          </cell>
          <cell r="E230" t="str">
            <v>53</v>
          </cell>
          <cell r="F230">
            <v>1985</v>
          </cell>
          <cell r="G230">
            <v>679057</v>
          </cell>
          <cell r="H230">
            <v>0</v>
          </cell>
          <cell r="I230">
            <v>1995</v>
          </cell>
          <cell r="J230">
            <v>677999</v>
          </cell>
          <cell r="K230">
            <v>0</v>
          </cell>
          <cell r="L230">
            <v>2005</v>
          </cell>
          <cell r="M230">
            <v>533500</v>
          </cell>
          <cell r="N230" t="str">
            <v>40</v>
          </cell>
          <cell r="O230">
            <v>2006</v>
          </cell>
          <cell r="P230">
            <v>555900</v>
          </cell>
          <cell r="Q230" t="str">
            <v>40</v>
          </cell>
        </row>
        <row r="231">
          <cell r="A231" t="str">
            <v>Vanuatu</v>
          </cell>
          <cell r="B231">
            <v>548</v>
          </cell>
          <cell r="C231">
            <v>1967</v>
          </cell>
          <cell r="D231">
            <v>3509</v>
          </cell>
          <cell r="E231">
            <v>0</v>
          </cell>
          <cell r="F231">
            <v>1989</v>
          </cell>
          <cell r="G231">
            <v>5289</v>
          </cell>
          <cell r="H231" t="str">
            <v>53</v>
          </cell>
          <cell r="I231">
            <v>1999</v>
          </cell>
          <cell r="J231">
            <v>5527</v>
          </cell>
          <cell r="K231">
            <v>0</v>
          </cell>
          <cell r="L231" t="str">
            <v>..</v>
          </cell>
          <cell r="M231" t="str">
            <v>..</v>
          </cell>
          <cell r="N231">
            <v>0</v>
          </cell>
          <cell r="O231" t="str">
            <v>..</v>
          </cell>
          <cell r="P231" t="str">
            <v>..</v>
          </cell>
          <cell r="Q231">
            <v>0</v>
          </cell>
        </row>
        <row r="232">
          <cell r="A232" t="str">
            <v>Venezuela</v>
          </cell>
          <cell r="B232">
            <v>862</v>
          </cell>
          <cell r="C232">
            <v>1970</v>
          </cell>
          <cell r="D232">
            <v>392583</v>
          </cell>
          <cell r="E232">
            <v>0</v>
          </cell>
          <cell r="F232">
            <v>1985</v>
          </cell>
          <cell r="G232">
            <v>502329</v>
          </cell>
          <cell r="H232">
            <v>0</v>
          </cell>
          <cell r="I232">
            <v>1995</v>
          </cell>
          <cell r="J232">
            <v>520584</v>
          </cell>
          <cell r="K232">
            <v>0</v>
          </cell>
          <cell r="L232">
            <v>2005</v>
          </cell>
          <cell r="M232">
            <v>665997</v>
          </cell>
          <cell r="N232">
            <v>0</v>
          </cell>
          <cell r="O232">
            <v>2006</v>
          </cell>
          <cell r="P232">
            <v>646225</v>
          </cell>
          <cell r="Q232">
            <v>0</v>
          </cell>
        </row>
        <row r="233">
          <cell r="A233" t="str">
            <v>Viet Nam</v>
          </cell>
          <cell r="B233">
            <v>704</v>
          </cell>
          <cell r="C233">
            <v>1976</v>
          </cell>
          <cell r="D233">
            <v>1966400</v>
          </cell>
          <cell r="E233" t="str">
            <v>53</v>
          </cell>
          <cell r="F233">
            <v>1989</v>
          </cell>
          <cell r="G233">
            <v>1943221</v>
          </cell>
          <cell r="H233" t="str">
            <v>53</v>
          </cell>
          <cell r="I233">
            <v>1996</v>
          </cell>
          <cell r="J233">
            <v>1389977</v>
          </cell>
          <cell r="K233" t="str">
            <v>53</v>
          </cell>
          <cell r="L233">
            <v>2006</v>
          </cell>
          <cell r="M233">
            <v>1465500</v>
          </cell>
          <cell r="N233" t="str">
            <v>52</v>
          </cell>
          <cell r="O233">
            <v>2007</v>
          </cell>
          <cell r="P233">
            <v>1485378</v>
          </cell>
          <cell r="Q233" t="str">
            <v>52</v>
          </cell>
        </row>
        <row r="234">
          <cell r="A234" t="str">
            <v>Wallis and Futuna Islands</v>
          </cell>
          <cell r="B234">
            <v>876</v>
          </cell>
          <cell r="C234">
            <v>1970</v>
          </cell>
          <cell r="D234">
            <v>372</v>
          </cell>
          <cell r="E234">
            <v>0</v>
          </cell>
          <cell r="F234" t="str">
            <v>..</v>
          </cell>
          <cell r="G234" t="str">
            <v>..</v>
          </cell>
          <cell r="H234">
            <v>0</v>
          </cell>
          <cell r="I234">
            <v>1996</v>
          </cell>
          <cell r="J234">
            <v>301</v>
          </cell>
          <cell r="K234">
            <v>0</v>
          </cell>
          <cell r="L234">
            <v>2005</v>
          </cell>
          <cell r="M234">
            <v>223</v>
          </cell>
          <cell r="N234">
            <v>0</v>
          </cell>
          <cell r="O234">
            <v>2006</v>
          </cell>
          <cell r="P234">
            <v>220</v>
          </cell>
          <cell r="Q234">
            <v>0</v>
          </cell>
        </row>
        <row r="235">
          <cell r="A235" t="str">
            <v>Western Sahara</v>
          </cell>
          <cell r="B235">
            <v>732</v>
          </cell>
          <cell r="C235">
            <v>1971</v>
          </cell>
          <cell r="D235">
            <v>3512</v>
          </cell>
          <cell r="E235">
            <v>47</v>
          </cell>
          <cell r="F235" t="str">
            <v>..</v>
          </cell>
          <cell r="G235" t="str">
            <v>..</v>
          </cell>
          <cell r="H235">
            <v>0</v>
          </cell>
          <cell r="I235" t="str">
            <v>..</v>
          </cell>
          <cell r="J235" t="str">
            <v>..</v>
          </cell>
          <cell r="K235">
            <v>0</v>
          </cell>
          <cell r="L235" t="str">
            <v>..</v>
          </cell>
          <cell r="M235" t="str">
            <v>..</v>
          </cell>
          <cell r="N235">
            <v>0</v>
          </cell>
          <cell r="O235" t="str">
            <v>..</v>
          </cell>
          <cell r="P235" t="str">
            <v>..</v>
          </cell>
          <cell r="Q235">
            <v>0</v>
          </cell>
        </row>
        <row r="236">
          <cell r="A236" t="str">
            <v>Yemen</v>
          </cell>
          <cell r="B236">
            <v>887</v>
          </cell>
          <cell r="C236">
            <v>1977</v>
          </cell>
          <cell r="D236">
            <v>437174</v>
          </cell>
          <cell r="E236" t="str">
            <v>52</v>
          </cell>
          <cell r="F236" t="str">
            <v>..</v>
          </cell>
          <cell r="G236" t="str">
            <v>..</v>
          </cell>
          <cell r="H236">
            <v>0</v>
          </cell>
          <cell r="I236">
            <v>1994</v>
          </cell>
          <cell r="J236">
            <v>698373</v>
          </cell>
          <cell r="K236" t="str">
            <v>53</v>
          </cell>
          <cell r="L236" t="str">
            <v>..</v>
          </cell>
          <cell r="M236" t="str">
            <v>..</v>
          </cell>
          <cell r="N236">
            <v>0</v>
          </cell>
          <cell r="O236">
            <v>2004</v>
          </cell>
          <cell r="P236">
            <v>782091</v>
          </cell>
          <cell r="Q236" t="str">
            <v>53</v>
          </cell>
        </row>
        <row r="237">
          <cell r="A237" t="str">
            <v>Zambia</v>
          </cell>
          <cell r="B237">
            <v>894</v>
          </cell>
          <cell r="C237">
            <v>1969</v>
          </cell>
          <cell r="D237">
            <v>197904</v>
          </cell>
          <cell r="E237" t="str">
            <v>53</v>
          </cell>
          <cell r="F237">
            <v>1980</v>
          </cell>
          <cell r="G237">
            <v>209487</v>
          </cell>
          <cell r="H237" t="str">
            <v>53</v>
          </cell>
          <cell r="I237">
            <v>1995</v>
          </cell>
          <cell r="J237">
            <v>419154</v>
          </cell>
          <cell r="K237" t="str">
            <v>53</v>
          </cell>
          <cell r="L237">
            <v>2001</v>
          </cell>
          <cell r="M237">
            <v>433848</v>
          </cell>
          <cell r="N237" t="str">
            <v>53</v>
          </cell>
          <cell r="O237">
            <v>2006</v>
          </cell>
          <cell r="P237">
            <v>514422</v>
          </cell>
          <cell r="Q237" t="str">
            <v>53</v>
          </cell>
        </row>
        <row r="238">
          <cell r="A238" t="str">
            <v>Zimbabwe</v>
          </cell>
          <cell r="B238">
            <v>716</v>
          </cell>
          <cell r="C238">
            <v>1969</v>
          </cell>
          <cell r="D238">
            <v>241110</v>
          </cell>
          <cell r="E238" t="str">
            <v>53</v>
          </cell>
          <cell r="F238">
            <v>1982</v>
          </cell>
          <cell r="G238">
            <v>299080</v>
          </cell>
          <cell r="H238" t="str">
            <v>53</v>
          </cell>
          <cell r="I238">
            <v>1992</v>
          </cell>
          <cell r="J238">
            <v>406089</v>
          </cell>
          <cell r="K238" t="str">
            <v>53</v>
          </cell>
          <cell r="L238" t="str">
            <v>..</v>
          </cell>
          <cell r="M238" t="str">
            <v>..</v>
          </cell>
          <cell r="N238">
            <v>0</v>
          </cell>
          <cell r="O238">
            <v>2005</v>
          </cell>
          <cell r="P238">
            <v>406710</v>
          </cell>
          <cell r="Q238" t="str">
            <v>52</v>
          </cell>
        </row>
      </sheetData>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cknowledgements"/>
      <sheetName val="User guide"/>
      <sheetName val="Basic data"/>
      <sheetName val="Intervention choices"/>
      <sheetName val="Demographics"/>
      <sheetName val="Vaccine parameters"/>
      <sheetName val="Vaccine prices"/>
      <sheetName val="Vaccine calculations"/>
      <sheetName val="Sheet1"/>
      <sheetName val="Sheet2"/>
      <sheetName val="Nutrition parameters"/>
      <sheetName val="Nutrition prices"/>
      <sheetName val="Nutrition calculations"/>
      <sheetName val="Malaria parameters"/>
      <sheetName val="Malaria prices"/>
      <sheetName val="Malaria calculations"/>
      <sheetName val="Staff time"/>
      <sheetName val="Training"/>
      <sheetName val="Communication"/>
      <sheetName val="Results"/>
      <sheetName val="LOOKUP Vaccine"/>
      <sheetName val="LOOKUP C4D"/>
      <sheetName val="LOOKUP Syringe"/>
      <sheetName val="LOOKUP Nutiriton"/>
      <sheetName val="LOOKUP Malaria"/>
    </sheetNames>
    <sheetDataSet>
      <sheetData sheetId="0" refreshError="1"/>
      <sheetData sheetId="1" refreshError="1"/>
      <sheetData sheetId="2" refreshError="1"/>
      <sheetData sheetId="3">
        <row r="9">
          <cell r="C9">
            <v>5</v>
          </cell>
        </row>
        <row r="44">
          <cell r="C44">
            <v>0.05</v>
          </cell>
        </row>
      </sheetData>
      <sheetData sheetId="4" refreshError="1"/>
      <sheetData sheetId="5">
        <row r="10">
          <cell r="C10">
            <v>1000000</v>
          </cell>
          <cell r="D10">
            <v>1025000</v>
          </cell>
          <cell r="E10">
            <v>1050625</v>
          </cell>
          <cell r="F10">
            <v>1076890.625</v>
          </cell>
          <cell r="G10">
            <v>1103812.890625</v>
          </cell>
          <cell r="H10">
            <v>1131408.212890625</v>
          </cell>
        </row>
        <row r="11">
          <cell r="C11">
            <v>980000</v>
          </cell>
          <cell r="D11">
            <v>984000</v>
          </cell>
          <cell r="E11">
            <v>1008600</v>
          </cell>
          <cell r="F11">
            <v>1033815</v>
          </cell>
          <cell r="G11">
            <v>1059660.375</v>
          </cell>
          <cell r="H11">
            <v>1086151.8843749999</v>
          </cell>
        </row>
        <row r="18">
          <cell r="E18">
            <v>984000</v>
          </cell>
          <cell r="F18">
            <v>1008600</v>
          </cell>
          <cell r="G18">
            <v>1033815</v>
          </cell>
          <cell r="H18">
            <v>1059660.375</v>
          </cell>
          <cell r="I18">
            <v>1086151.8843749999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7 Summary"/>
      <sheetName val="v7 Charts"/>
      <sheetName val="Output_SDF summary_Penta"/>
      <sheetName val="Output_AF summary_Penta"/>
      <sheetName val="Output_SDF summary_Pneumo"/>
      <sheetName val="Output_AF summary_Pneumo"/>
      <sheetName val="Output_SDF summary_Rota2"/>
      <sheetName val="Output_AF summary_Rota2"/>
      <sheetName val="Output_SDF summary_Rota3"/>
      <sheetName val="Output_AF summary_Rota3"/>
      <sheetName val="Output_SDF summary_YF"/>
      <sheetName val="Output_AF summary_YF"/>
      <sheetName val="Output_SDF summary_MSD"/>
      <sheetName val="Output_AF summary_MSD"/>
      <sheetName val="Output_SDF summary_MenA"/>
      <sheetName val="Output_AF summary_MenA"/>
      <sheetName val="Output_Mini-catchup_MenA"/>
      <sheetName val="Output_SDF summary_HPV"/>
      <sheetName val="Output_AF summary_HPV"/>
      <sheetName val="Output_SDF summary_HPVdemos"/>
      <sheetName val="Output_AF summary_HPVdemos"/>
      <sheetName val="Output_SDF summary_Rubella"/>
      <sheetName val="Output_AF summary_Rubella"/>
      <sheetName val="Output_SDF summary_MSIA"/>
      <sheetName val="Output_AF summary_MSIA"/>
      <sheetName val="Output_SDF summary_JE"/>
      <sheetName val="Output_AF summary_JE"/>
      <sheetName val="Output_SDF summary_Typhoid ViC"/>
      <sheetName val="Output_AF summary_Typhoid ViC"/>
    </sheetNames>
    <sheetDataSet>
      <sheetData sheetId="0"/>
      <sheetData sheetId="1"/>
      <sheetData sheetId="2"/>
      <sheetData sheetId="3">
        <row r="341">
          <cell r="B341" t="str">
            <v>Commitments</v>
          </cell>
        </row>
        <row r="342">
          <cell r="B342" t="str">
            <v>Extensions</v>
          </cell>
        </row>
        <row r="343">
          <cell r="B343" t="str">
            <v>BalanceOfDemand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41">
          <cell r="B341" t="str">
            <v>Commitments</v>
          </cell>
        </row>
      </sheetData>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allocation 2020"/>
      <sheetName val="Revised_KJs_Country_2020 "/>
      <sheetName val="Country allocation 2019"/>
      <sheetName val="Country Allocation 2018"/>
      <sheetName val="2021_PF Planning_Summary"/>
      <sheetName val="Disbursement data"/>
      <sheetName val="Analysis"/>
      <sheetName val="Country allocation 2021 Pivot"/>
      <sheetName val="S2_2021_PF Planning_Summary"/>
      <sheetName val="S2_Country allocation 2021Pivot"/>
      <sheetName val="S3_2021_PF Planning_Summary"/>
      <sheetName val="S3_Country allocation 2021Pivot"/>
      <sheetName val="S4_2021_PF Planning_Summary"/>
      <sheetName val="S4_Country allocation 2021Pivot"/>
      <sheetName val="Different scenarios"/>
      <sheetName val="Disbu._Nov20"/>
      <sheetName val="5.0 Ceiling"/>
      <sheetName val="Country Structure 5.0"/>
      <sheetName val="Audit"/>
      <sheetName val="CPI 2020"/>
      <sheetName val="INFROM Risk 2021"/>
      <sheetName val="CPI 2019"/>
      <sheetName val="List"/>
      <sheetName val="GlobalFund_Risk"/>
      <sheetName val="Zero dos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9">
          <cell r="A79" t="str">
            <v>Country</v>
          </cell>
          <cell r="B79" t="str">
            <v>Sum of Total Value</v>
          </cell>
        </row>
        <row r="80">
          <cell r="A80" t="str">
            <v>Afghanistan</v>
          </cell>
          <cell r="B80">
            <v>71292611.609999999</v>
          </cell>
        </row>
        <row r="81">
          <cell r="A81" t="str">
            <v>Angola</v>
          </cell>
          <cell r="B81">
            <v>9118597.3100000005</v>
          </cell>
        </row>
        <row r="82">
          <cell r="A82" t="str">
            <v>Armenia</v>
          </cell>
          <cell r="B82">
            <v>761700</v>
          </cell>
        </row>
        <row r="83">
          <cell r="A83" t="str">
            <v>Azerbaijan</v>
          </cell>
          <cell r="B83">
            <v>-229660.22</v>
          </cell>
        </row>
        <row r="84">
          <cell r="A84" t="str">
            <v>Bangladesh</v>
          </cell>
          <cell r="B84">
            <v>63999152.379999995</v>
          </cell>
        </row>
        <row r="85">
          <cell r="A85" t="str">
            <v>Benin</v>
          </cell>
          <cell r="B85">
            <v>10743474.860000001</v>
          </cell>
        </row>
        <row r="86">
          <cell r="A86" t="str">
            <v>Bolivia</v>
          </cell>
          <cell r="B86">
            <v>4727534.33</v>
          </cell>
        </row>
        <row r="87">
          <cell r="A87" t="str">
            <v>Burkina Faso</v>
          </cell>
          <cell r="B87">
            <v>27836682.489999998</v>
          </cell>
        </row>
        <row r="88">
          <cell r="A88" t="str">
            <v>Burundi</v>
          </cell>
          <cell r="B88">
            <v>34996529.140000001</v>
          </cell>
        </row>
        <row r="89">
          <cell r="A89" t="str">
            <v>Cambodia</v>
          </cell>
          <cell r="B89">
            <v>25183679</v>
          </cell>
        </row>
        <row r="90">
          <cell r="A90" t="str">
            <v>Cameroon</v>
          </cell>
          <cell r="B90">
            <v>7358499.5100000007</v>
          </cell>
        </row>
        <row r="91">
          <cell r="A91" t="str">
            <v>CAR</v>
          </cell>
          <cell r="B91">
            <v>14493716.379999999</v>
          </cell>
        </row>
        <row r="92">
          <cell r="A92" t="str">
            <v>Chad</v>
          </cell>
          <cell r="B92">
            <v>19037376.819999997</v>
          </cell>
        </row>
        <row r="93">
          <cell r="A93" t="str">
            <v>Comoros</v>
          </cell>
          <cell r="B93">
            <v>2720906.4499999997</v>
          </cell>
        </row>
        <row r="94">
          <cell r="A94" t="str">
            <v>Congo</v>
          </cell>
          <cell r="B94">
            <v>6611157.2300000004</v>
          </cell>
        </row>
        <row r="95">
          <cell r="A95" t="str">
            <v>Congo DRC</v>
          </cell>
          <cell r="B95">
            <v>193037611.99000001</v>
          </cell>
        </row>
        <row r="96">
          <cell r="A96" t="str">
            <v>Cote d'Ivoire</v>
          </cell>
          <cell r="B96">
            <v>24592096.580000002</v>
          </cell>
        </row>
        <row r="97">
          <cell r="A97" t="str">
            <v>Cuba</v>
          </cell>
          <cell r="B97">
            <v>157825</v>
          </cell>
        </row>
        <row r="98">
          <cell r="A98" t="str">
            <v>Djibouti</v>
          </cell>
          <cell r="B98">
            <v>3060564.0099999993</v>
          </cell>
        </row>
        <row r="99">
          <cell r="A99" t="str">
            <v>Eritrea</v>
          </cell>
          <cell r="B99">
            <v>11779723.399999999</v>
          </cell>
        </row>
        <row r="100">
          <cell r="A100" t="str">
            <v>Ethiopia</v>
          </cell>
          <cell r="B100">
            <v>125205318.89000002</v>
          </cell>
        </row>
        <row r="101">
          <cell r="A101" t="str">
            <v>Gambia</v>
          </cell>
          <cell r="B101">
            <v>4011196.58</v>
          </cell>
        </row>
        <row r="102">
          <cell r="A102" t="str">
            <v>Georgia</v>
          </cell>
          <cell r="B102">
            <v>791267</v>
          </cell>
        </row>
        <row r="103">
          <cell r="A103" t="str">
            <v>Ghana</v>
          </cell>
          <cell r="B103">
            <v>27341232.620000001</v>
          </cell>
        </row>
        <row r="104">
          <cell r="A104" t="str">
            <v>Guinea</v>
          </cell>
          <cell r="B104">
            <v>20918325.850000001</v>
          </cell>
        </row>
        <row r="105">
          <cell r="A105" t="str">
            <v>Guinea-Bissau</v>
          </cell>
          <cell r="B105">
            <v>2983927.1799999997</v>
          </cell>
        </row>
        <row r="106">
          <cell r="A106" t="str">
            <v>Guyana</v>
          </cell>
          <cell r="B106">
            <v>284581.24</v>
          </cell>
        </row>
        <row r="107">
          <cell r="A107" t="str">
            <v>Haiti</v>
          </cell>
          <cell r="B107">
            <v>10069799.609999998</v>
          </cell>
        </row>
        <row r="108">
          <cell r="A108" t="str">
            <v>Honduras</v>
          </cell>
          <cell r="B108">
            <v>3466565.94</v>
          </cell>
        </row>
        <row r="109">
          <cell r="A109" t="str">
            <v>India</v>
          </cell>
          <cell r="B109">
            <v>137879648</v>
          </cell>
        </row>
        <row r="110">
          <cell r="A110" t="str">
            <v>Indonesia</v>
          </cell>
          <cell r="B110">
            <v>4184383</v>
          </cell>
        </row>
        <row r="111">
          <cell r="A111" t="str">
            <v>Kenya</v>
          </cell>
          <cell r="B111">
            <v>24718768.630000003</v>
          </cell>
        </row>
        <row r="112">
          <cell r="A112" t="str">
            <v>Korea DPR</v>
          </cell>
          <cell r="B112">
            <v>27471730</v>
          </cell>
        </row>
        <row r="113">
          <cell r="A113" t="str">
            <v>Kyrgyzstan</v>
          </cell>
          <cell r="B113">
            <v>6867722.0499999998</v>
          </cell>
        </row>
        <row r="114">
          <cell r="A114" t="str">
            <v>Lao PDR</v>
          </cell>
          <cell r="B114">
            <v>7993376.2999999998</v>
          </cell>
        </row>
        <row r="115">
          <cell r="A115" t="str">
            <v>Lesotho</v>
          </cell>
          <cell r="B115">
            <v>1684956.52</v>
          </cell>
        </row>
        <row r="116">
          <cell r="A116" t="str">
            <v>Liberia</v>
          </cell>
          <cell r="B116">
            <v>13383272.250000002</v>
          </cell>
        </row>
        <row r="117">
          <cell r="A117" t="str">
            <v>Madagascar</v>
          </cell>
          <cell r="B117">
            <v>14242107</v>
          </cell>
        </row>
        <row r="118">
          <cell r="A118" t="str">
            <v>Malawi</v>
          </cell>
          <cell r="B118">
            <v>28485112.77</v>
          </cell>
        </row>
        <row r="119">
          <cell r="A119" t="str">
            <v>Mali</v>
          </cell>
          <cell r="B119">
            <v>24918890.23</v>
          </cell>
        </row>
        <row r="120">
          <cell r="A120" t="str">
            <v>Mauritania</v>
          </cell>
          <cell r="B120">
            <v>4779646.51</v>
          </cell>
        </row>
        <row r="121">
          <cell r="A121" t="str">
            <v>Moldova</v>
          </cell>
          <cell r="B121">
            <v>422082</v>
          </cell>
        </row>
        <row r="122">
          <cell r="A122" t="str">
            <v>Mozambique</v>
          </cell>
          <cell r="B122">
            <v>35480280.710000008</v>
          </cell>
        </row>
        <row r="123">
          <cell r="A123" t="str">
            <v>Myanmar</v>
          </cell>
          <cell r="B123">
            <v>90063711.120000035</v>
          </cell>
        </row>
        <row r="124">
          <cell r="A124" t="str">
            <v>Nepal</v>
          </cell>
          <cell r="B124">
            <v>36090720.390000001</v>
          </cell>
        </row>
        <row r="125">
          <cell r="A125" t="str">
            <v>Nicaragua</v>
          </cell>
          <cell r="B125">
            <v>2082113.8900000001</v>
          </cell>
        </row>
        <row r="126">
          <cell r="A126" t="str">
            <v>Niger</v>
          </cell>
          <cell r="B126">
            <v>38412124.729000002</v>
          </cell>
        </row>
        <row r="127">
          <cell r="A127" t="str">
            <v>Nigeria</v>
          </cell>
          <cell r="B127">
            <v>124218449.06999999</v>
          </cell>
        </row>
        <row r="128">
          <cell r="A128" t="str">
            <v>Pakistan</v>
          </cell>
          <cell r="B128">
            <v>193064465.34000003</v>
          </cell>
        </row>
        <row r="129">
          <cell r="A129" t="str">
            <v>Papua New Guinea</v>
          </cell>
          <cell r="B129">
            <v>17162980.530099999</v>
          </cell>
        </row>
        <row r="130">
          <cell r="A130" t="str">
            <v>Rwanda</v>
          </cell>
          <cell r="B130">
            <v>14837452.5</v>
          </cell>
        </row>
        <row r="131">
          <cell r="A131" t="str">
            <v>Sao Tome and Principe</v>
          </cell>
          <cell r="B131">
            <v>3328562.55</v>
          </cell>
        </row>
        <row r="132">
          <cell r="A132" t="str">
            <v>Senegal</v>
          </cell>
          <cell r="B132">
            <v>22860810.700000007</v>
          </cell>
        </row>
        <row r="133">
          <cell r="A133" t="str">
            <v>Sierra Leone</v>
          </cell>
          <cell r="B133">
            <v>11302326.879999999</v>
          </cell>
        </row>
        <row r="134">
          <cell r="A134" t="str">
            <v>Solomon Islands</v>
          </cell>
          <cell r="B134">
            <v>4557480.9800000004</v>
          </cell>
        </row>
        <row r="135">
          <cell r="A135" t="str">
            <v>Somalia</v>
          </cell>
          <cell r="B135">
            <v>32884020.990000002</v>
          </cell>
        </row>
        <row r="136">
          <cell r="A136" t="str">
            <v>Sri Lanka</v>
          </cell>
          <cell r="B136">
            <v>355706.37</v>
          </cell>
        </row>
        <row r="137">
          <cell r="A137" t="str">
            <v>South Sudan</v>
          </cell>
          <cell r="B137">
            <v>48080316.939999998</v>
          </cell>
        </row>
        <row r="138">
          <cell r="A138" t="str">
            <v>Sudan</v>
          </cell>
          <cell r="B138">
            <v>33277412.920000002</v>
          </cell>
        </row>
        <row r="139">
          <cell r="A139" t="str">
            <v>Tajikistan</v>
          </cell>
          <cell r="B139">
            <v>12218459.370000001</v>
          </cell>
        </row>
        <row r="140">
          <cell r="A140" t="str">
            <v>Tanzania</v>
          </cell>
          <cell r="B140">
            <v>26049343.449999999</v>
          </cell>
        </row>
        <row r="141">
          <cell r="A141" t="str">
            <v>Timor-Leste</v>
          </cell>
          <cell r="B141">
            <v>3663862</v>
          </cell>
        </row>
        <row r="142">
          <cell r="A142" t="str">
            <v>Togo</v>
          </cell>
          <cell r="B142">
            <v>9021042.6500000004</v>
          </cell>
        </row>
        <row r="143">
          <cell r="A143" t="str">
            <v>Uganda</v>
          </cell>
          <cell r="B143">
            <v>52835607.979999997</v>
          </cell>
        </row>
        <row r="144">
          <cell r="A144" t="str">
            <v>Uzbekistan</v>
          </cell>
          <cell r="B144">
            <v>27186116.319999997</v>
          </cell>
        </row>
        <row r="145">
          <cell r="A145" t="str">
            <v>Viet Nam</v>
          </cell>
          <cell r="B145">
            <v>9088469.8499999996</v>
          </cell>
        </row>
        <row r="146">
          <cell r="A146" t="str">
            <v>Yemen</v>
          </cell>
          <cell r="B146">
            <v>16417221</v>
          </cell>
        </row>
        <row r="147">
          <cell r="A147" t="str">
            <v>Zambia</v>
          </cell>
          <cell r="B147">
            <v>19506822.48</v>
          </cell>
        </row>
        <row r="148">
          <cell r="A148" t="str">
            <v>Zimbabwe</v>
          </cell>
          <cell r="B148">
            <v>22931379.090000004</v>
          </cell>
        </row>
      </sheetData>
      <sheetData sheetId="16">
        <row r="4">
          <cell r="A4" t="str">
            <v>Afghanistan</v>
          </cell>
          <cell r="B4" t="str">
            <v>Afghanistan</v>
          </cell>
          <cell r="C4" t="str">
            <v>$62.3 M</v>
          </cell>
          <cell r="D4" t="str">
            <v>$47.5 M</v>
          </cell>
          <cell r="E4" t="str">
            <v>$30.7 M</v>
          </cell>
          <cell r="F4">
            <v>47740000</v>
          </cell>
          <cell r="G4" t="str">
            <v>$9.24 M</v>
          </cell>
          <cell r="H4" t="str">
            <v>$56.98 M</v>
          </cell>
          <cell r="I4" t="str">
            <v>$23.87 M</v>
          </cell>
          <cell r="J4">
            <v>2020</v>
          </cell>
        </row>
        <row r="5">
          <cell r="A5" t="str">
            <v>Bangladesh</v>
          </cell>
          <cell r="B5" t="str">
            <v>Bangladesh</v>
          </cell>
          <cell r="C5" t="str">
            <v>$111.7 M</v>
          </cell>
          <cell r="D5" t="str">
            <v>$100.0 M</v>
          </cell>
          <cell r="E5" t="str">
            <v>$54.8 M</v>
          </cell>
          <cell r="F5">
            <v>22470000</v>
          </cell>
          <cell r="G5" t="str">
            <v>$4.35 M</v>
          </cell>
          <cell r="H5" t="str">
            <v>$26.82 M</v>
          </cell>
          <cell r="J5">
            <v>2022</v>
          </cell>
        </row>
        <row r="6">
          <cell r="A6" t="str">
            <v>Benin</v>
          </cell>
          <cell r="B6" t="str">
            <v>Benin</v>
          </cell>
          <cell r="C6" t="str">
            <v>$8.4 M</v>
          </cell>
          <cell r="D6" t="str">
            <v>$10.0 M</v>
          </cell>
          <cell r="E6" t="str">
            <v>$10.1 M</v>
          </cell>
          <cell r="F6">
            <v>11900000</v>
          </cell>
          <cell r="G6" t="str">
            <v>$2.31 M</v>
          </cell>
          <cell r="H6" t="str">
            <v>$14.21 M</v>
          </cell>
          <cell r="J6">
            <v>2021</v>
          </cell>
        </row>
        <row r="7">
          <cell r="A7" t="str">
            <v>Burkina Faso</v>
          </cell>
          <cell r="B7" t="str">
            <v>Burkina Faso</v>
          </cell>
          <cell r="C7" t="str">
            <v>$15.3 M</v>
          </cell>
          <cell r="D7" t="str">
            <v>$14.0 M</v>
          </cell>
          <cell r="E7" t="str">
            <v>$17.0 M</v>
          </cell>
          <cell r="F7">
            <v>15440000</v>
          </cell>
          <cell r="G7" t="str">
            <v>$2.99 M</v>
          </cell>
          <cell r="H7" t="str">
            <v>$18.43 M</v>
          </cell>
          <cell r="J7">
            <v>2021</v>
          </cell>
        </row>
        <row r="8">
          <cell r="A8" t="str">
            <v>Burundi</v>
          </cell>
          <cell r="B8" t="str">
            <v>Burundi**</v>
          </cell>
          <cell r="C8" t="str">
            <v>$29.9 M</v>
          </cell>
          <cell r="D8" t="str">
            <v>$34.5 M</v>
          </cell>
          <cell r="E8" t="str">
            <v>$13.9 M</v>
          </cell>
          <cell r="F8">
            <v>10870000</v>
          </cell>
          <cell r="G8" t="str">
            <v>$2.11 M</v>
          </cell>
          <cell r="H8" t="str">
            <v>$12.98 M</v>
          </cell>
          <cell r="I8" t="str">
            <v>$5.44 M</v>
          </cell>
          <cell r="J8">
            <v>2021</v>
          </cell>
        </row>
        <row r="9">
          <cell r="A9" t="str">
            <v>Cambodia</v>
          </cell>
          <cell r="B9" t="str">
            <v>Cambodia**</v>
          </cell>
          <cell r="C9" t="str">
            <v>$26.9 M</v>
          </cell>
          <cell r="D9" t="str">
            <v>$21.5 M</v>
          </cell>
          <cell r="E9" t="str">
            <v>$7.4 M</v>
          </cell>
          <cell r="F9">
            <v>5350000</v>
          </cell>
          <cell r="G9" t="str">
            <v>$1.04 M</v>
          </cell>
          <cell r="H9" t="str">
            <v>$6.39 M</v>
          </cell>
          <cell r="J9">
            <v>2021</v>
          </cell>
        </row>
        <row r="10">
          <cell r="A10" t="str">
            <v>Cameroon</v>
          </cell>
          <cell r="B10" t="str">
            <v>Cameroon</v>
          </cell>
          <cell r="C10" t="str">
            <v>$23.5 M</v>
          </cell>
          <cell r="D10" t="str">
            <v>$28.0 M</v>
          </cell>
          <cell r="E10" t="str">
            <v>$14.6 M</v>
          </cell>
          <cell r="F10">
            <v>19360000</v>
          </cell>
          <cell r="G10" t="str">
            <v>$3.75 M</v>
          </cell>
          <cell r="H10" t="str">
            <v>$23.11 M</v>
          </cell>
          <cell r="J10">
            <v>2022</v>
          </cell>
        </row>
        <row r="11">
          <cell r="A11" t="str">
            <v>CAR</v>
          </cell>
          <cell r="B11" t="str">
            <v>CAR**</v>
          </cell>
          <cell r="C11" t="str">
            <v>$9.0 M</v>
          </cell>
          <cell r="D11" t="str">
            <v>$9.0 M</v>
          </cell>
          <cell r="E11" t="str">
            <v>$7.2 M</v>
          </cell>
          <cell r="F11">
            <v>7980000</v>
          </cell>
          <cell r="G11" t="str">
            <v>$1.55 M</v>
          </cell>
          <cell r="H11" t="str">
            <v>$9.53 M</v>
          </cell>
          <cell r="I11" t="str">
            <v>$3.99 M</v>
          </cell>
          <cell r="J11">
            <v>2020</v>
          </cell>
        </row>
        <row r="12">
          <cell r="A12" t="str">
            <v>Chad</v>
          </cell>
          <cell r="B12" t="str">
            <v>Chad**</v>
          </cell>
          <cell r="C12" t="str">
            <v>$29.4 M</v>
          </cell>
          <cell r="D12" t="str">
            <v>$20.1 M</v>
          </cell>
          <cell r="E12" t="str">
            <v>$20.1 M</v>
          </cell>
          <cell r="F12">
            <v>35520000</v>
          </cell>
          <cell r="G12" t="str">
            <v>$6.87 M</v>
          </cell>
          <cell r="H12" t="str">
            <v>$42.39 M</v>
          </cell>
          <cell r="I12" t="str">
            <v>$17.76 M</v>
          </cell>
          <cell r="J12" t="str">
            <v>Post 2023</v>
          </cell>
        </row>
        <row r="13">
          <cell r="A13" t="str">
            <v>Comoros</v>
          </cell>
          <cell r="B13" t="str">
            <v>Comoros</v>
          </cell>
          <cell r="C13" t="str">
            <v>$3.0 M</v>
          </cell>
          <cell r="D13" t="str">
            <v>$3.0 M</v>
          </cell>
          <cell r="E13" t="str">
            <v>$3.0 M</v>
          </cell>
          <cell r="F13">
            <v>3000000</v>
          </cell>
          <cell r="G13" t="str">
            <v>$.59 M</v>
          </cell>
          <cell r="H13" t="str">
            <v>$3.59 M</v>
          </cell>
          <cell r="J13">
            <v>2022</v>
          </cell>
        </row>
        <row r="14">
          <cell r="A14" t="str">
            <v>Congo</v>
          </cell>
          <cell r="B14" t="str">
            <v>Congo</v>
          </cell>
          <cell r="C14" t="str">
            <v>$10.0 M</v>
          </cell>
          <cell r="D14" t="str">
            <v>$10.0 M</v>
          </cell>
          <cell r="F14">
            <v>4220000</v>
          </cell>
          <cell r="G14" t="str">
            <v>$.82 M</v>
          </cell>
          <cell r="H14" t="str">
            <v>$5.04 M</v>
          </cell>
          <cell r="J14" t="str">
            <v>Post 2023</v>
          </cell>
        </row>
        <row r="15">
          <cell r="A15" t="str">
            <v>Congo, DR</v>
          </cell>
          <cell r="B15" t="str">
            <v>Congo, DR</v>
          </cell>
          <cell r="C15" t="str">
            <v>$100.0 M</v>
          </cell>
          <cell r="D15" t="str">
            <v>$100.0 M</v>
          </cell>
          <cell r="E15" t="str">
            <v>$100.0 M</v>
          </cell>
          <cell r="F15">
            <v>109670000</v>
          </cell>
          <cell r="G15" t="str">
            <v>$21.22 M</v>
          </cell>
          <cell r="H15" t="str">
            <v>$130.89 M</v>
          </cell>
          <cell r="I15" t="str">
            <v>$54.84 M</v>
          </cell>
          <cell r="J15" t="str">
            <v>Post 2023</v>
          </cell>
        </row>
        <row r="16">
          <cell r="A16" t="str">
            <v>Côte d'Ivoire</v>
          </cell>
          <cell r="B16" t="str">
            <v>Côte d'Ivoire</v>
          </cell>
          <cell r="C16" t="str">
            <v>$10.1 M</v>
          </cell>
          <cell r="D16" t="str">
            <v>$12.1 M</v>
          </cell>
          <cell r="E16" t="str">
            <v>$13.2 M</v>
          </cell>
          <cell r="F16">
            <v>12830000</v>
          </cell>
          <cell r="G16" t="str">
            <v>$2.49 M</v>
          </cell>
          <cell r="H16" t="str">
            <v>$15.32 M</v>
          </cell>
          <cell r="J16">
            <v>2021</v>
          </cell>
        </row>
        <row r="17">
          <cell r="A17" t="str">
            <v>Djibouti</v>
          </cell>
          <cell r="B17" t="str">
            <v>Djibouti</v>
          </cell>
          <cell r="C17" t="str">
            <v>$3.4 M</v>
          </cell>
          <cell r="D17" t="str">
            <v>$3.4 M</v>
          </cell>
          <cell r="E17" t="str">
            <v>$3.0 M</v>
          </cell>
          <cell r="F17">
            <v>3000000</v>
          </cell>
          <cell r="G17" t="str">
            <v>$.59 M</v>
          </cell>
          <cell r="H17" t="str">
            <v>$3.59 M</v>
          </cell>
          <cell r="J17">
            <v>2020</v>
          </cell>
        </row>
        <row r="18">
          <cell r="A18" t="str">
            <v>Eritrea</v>
          </cell>
          <cell r="B18" t="str">
            <v>Eritrea**</v>
          </cell>
          <cell r="C18" t="str">
            <v>$12.0 M</v>
          </cell>
          <cell r="D18" t="str">
            <v>$12.0 M</v>
          </cell>
          <cell r="E18" t="str">
            <v>$4.3 M</v>
          </cell>
          <cell r="F18">
            <v>3000000</v>
          </cell>
          <cell r="G18" t="str">
            <v>$.59 M</v>
          </cell>
          <cell r="H18" t="str">
            <v>$3.59 M</v>
          </cell>
          <cell r="I18" t="str">
            <v>$1.50 M</v>
          </cell>
          <cell r="J18">
            <v>2021</v>
          </cell>
        </row>
        <row r="19">
          <cell r="A19" t="str">
            <v>Ethiopia</v>
          </cell>
          <cell r="B19" t="str">
            <v>Ethiopia</v>
          </cell>
          <cell r="C19" t="str">
            <v>$101.1 M</v>
          </cell>
          <cell r="D19" t="str">
            <v>$96.0 M</v>
          </cell>
          <cell r="E19" t="str">
            <v>$87.7 M</v>
          </cell>
          <cell r="F19">
            <v>108440000</v>
          </cell>
          <cell r="G19" t="str">
            <v>$20.98 M</v>
          </cell>
          <cell r="H19" t="str">
            <v>$129.42 M</v>
          </cell>
          <cell r="J19">
            <v>2021</v>
          </cell>
        </row>
        <row r="20">
          <cell r="A20" t="str">
            <v>Gambia</v>
          </cell>
          <cell r="B20" t="str">
            <v>Gambia</v>
          </cell>
          <cell r="C20" t="str">
            <v>$5.5 M</v>
          </cell>
          <cell r="D20" t="str">
            <v>$5.5 M</v>
          </cell>
          <cell r="E20" t="str">
            <v>$3.0 M</v>
          </cell>
          <cell r="F20">
            <v>3000000</v>
          </cell>
          <cell r="G20" t="str">
            <v>$.59 M</v>
          </cell>
          <cell r="H20" t="str">
            <v>$3.59 M</v>
          </cell>
          <cell r="J20">
            <v>2021</v>
          </cell>
        </row>
        <row r="21">
          <cell r="A21" t="str">
            <v>Ghana</v>
          </cell>
          <cell r="B21" t="str">
            <v>Ghana</v>
          </cell>
          <cell r="C21" t="str">
            <v>$18.1 M</v>
          </cell>
          <cell r="D21" t="str">
            <v>$21.5 M</v>
          </cell>
          <cell r="E21" t="str">
            <v>$10.8 M</v>
          </cell>
          <cell r="F21">
            <v>7380000</v>
          </cell>
          <cell r="G21" t="str">
            <v>$1.43 M</v>
          </cell>
          <cell r="H21" t="str">
            <v>$8.81 M</v>
          </cell>
          <cell r="J21" t="str">
            <v>Post 2024</v>
          </cell>
        </row>
        <row r="22">
          <cell r="A22" t="str">
            <v>Guinea</v>
          </cell>
          <cell r="B22" t="str">
            <v>Guinea**</v>
          </cell>
          <cell r="C22" t="str">
            <v>$26.5 M</v>
          </cell>
          <cell r="D22" t="str">
            <v>$31.6 M</v>
          </cell>
          <cell r="E22" t="str">
            <v>$18.8 M</v>
          </cell>
          <cell r="F22">
            <v>22520000</v>
          </cell>
          <cell r="G22" t="str">
            <v>$4.36 M</v>
          </cell>
          <cell r="H22" t="str">
            <v>$26.88 M</v>
          </cell>
          <cell r="J22">
            <v>2022</v>
          </cell>
        </row>
        <row r="23">
          <cell r="A23" t="str">
            <v>Guinea-Bissau</v>
          </cell>
          <cell r="B23" t="str">
            <v>Guinea-Bissau</v>
          </cell>
          <cell r="C23" t="str">
            <v>$3.8 M</v>
          </cell>
          <cell r="D23" t="str">
            <v>$3.0 M</v>
          </cell>
          <cell r="E23" t="str">
            <v>$3.0 M</v>
          </cell>
          <cell r="F23">
            <v>3000000</v>
          </cell>
          <cell r="G23" t="str">
            <v>$.59 M</v>
          </cell>
          <cell r="H23" t="str">
            <v>$3.59 M</v>
          </cell>
          <cell r="J23">
            <v>2022</v>
          </cell>
        </row>
        <row r="24">
          <cell r="A24" t="str">
            <v>Haiti</v>
          </cell>
          <cell r="B24" t="str">
            <v>Haiti</v>
          </cell>
          <cell r="C24" t="str">
            <v>$9.3 M</v>
          </cell>
          <cell r="D24" t="str">
            <v>$8.7 M</v>
          </cell>
          <cell r="E24" t="str">
            <v>$8.7 M</v>
          </cell>
          <cell r="F24">
            <v>8850000</v>
          </cell>
          <cell r="G24" t="str">
            <v>$1.72 M</v>
          </cell>
          <cell r="H24" t="str">
            <v>$10.57 M</v>
          </cell>
          <cell r="I24" t="str">
            <v>$4.43 M</v>
          </cell>
          <cell r="J24">
            <v>2024</v>
          </cell>
        </row>
        <row r="25">
          <cell r="A25" t="str">
            <v>Kenya</v>
          </cell>
          <cell r="B25" t="str">
            <v>Kenya**</v>
          </cell>
          <cell r="C25" t="str">
            <v>$20.3 M</v>
          </cell>
          <cell r="D25" t="str">
            <v>$23.5 M</v>
          </cell>
          <cell r="E25" t="str">
            <v>$27.4 M</v>
          </cell>
          <cell r="F25">
            <v>16280000.000000002</v>
          </cell>
          <cell r="G25" t="str">
            <v>$3.15 M</v>
          </cell>
          <cell r="H25" t="str">
            <v>$19.43 M</v>
          </cell>
          <cell r="J25">
            <v>2020</v>
          </cell>
        </row>
        <row r="26">
          <cell r="A26" t="str">
            <v>Korea DPR</v>
          </cell>
          <cell r="B26" t="str">
            <v>Korea DPR</v>
          </cell>
          <cell r="C26" t="str">
            <v>$28.7 M</v>
          </cell>
          <cell r="D26" t="str">
            <v>$32.8 M</v>
          </cell>
          <cell r="E26" t="str">
            <v>$8.8 M</v>
          </cell>
          <cell r="F26">
            <v>7740000</v>
          </cell>
          <cell r="G26" t="str">
            <v>$1.50 M</v>
          </cell>
          <cell r="H26" t="str">
            <v>$9.24 M</v>
          </cell>
          <cell r="J26">
            <v>2020</v>
          </cell>
        </row>
        <row r="27">
          <cell r="A27" t="str">
            <v>Kyrgyzstan</v>
          </cell>
          <cell r="B27" t="str">
            <v>Kyrgyzstan</v>
          </cell>
          <cell r="C27" t="str">
            <v>$6.0 M</v>
          </cell>
          <cell r="D27" t="str">
            <v>$5.5 M</v>
          </cell>
          <cell r="E27" t="str">
            <v>$3.0 M</v>
          </cell>
          <cell r="F27">
            <v>3000000</v>
          </cell>
          <cell r="G27" t="str">
            <v>$.59 M</v>
          </cell>
          <cell r="H27" t="str">
            <v>$3.59 M</v>
          </cell>
          <cell r="J27">
            <v>2020</v>
          </cell>
        </row>
        <row r="28">
          <cell r="A28" t="str">
            <v>Lao, PDR</v>
          </cell>
          <cell r="B28" t="str">
            <v>Lao, PDR</v>
          </cell>
          <cell r="C28" t="str">
            <v>$11.3 M</v>
          </cell>
          <cell r="D28" t="str">
            <v>$9.0 M</v>
          </cell>
          <cell r="E28" t="str">
            <v>$3.0 M</v>
          </cell>
          <cell r="F28">
            <v>4880000</v>
          </cell>
          <cell r="G28" t="str">
            <v>$.95 M</v>
          </cell>
          <cell r="H28" t="str">
            <v>$5.83 M</v>
          </cell>
          <cell r="J28">
            <v>2020</v>
          </cell>
        </row>
        <row r="29">
          <cell r="A29" t="str">
            <v>Lesotho</v>
          </cell>
          <cell r="B29" t="str">
            <v>Lesotho</v>
          </cell>
          <cell r="C29" t="str">
            <v>$2.7 M</v>
          </cell>
          <cell r="D29" t="str">
            <v>$3.0 M</v>
          </cell>
          <cell r="E29" t="str">
            <v>$3.0 M</v>
          </cell>
          <cell r="F29">
            <v>3000000</v>
          </cell>
          <cell r="G29" t="str">
            <v>$.59 M</v>
          </cell>
          <cell r="H29" t="str">
            <v>$3.59 M</v>
          </cell>
          <cell r="J29">
            <v>2019</v>
          </cell>
        </row>
        <row r="30">
          <cell r="A30" t="str">
            <v>Liberia</v>
          </cell>
          <cell r="B30" t="str">
            <v>Liberia**</v>
          </cell>
          <cell r="C30" t="str">
            <v>$14.1 M</v>
          </cell>
          <cell r="D30" t="str">
            <v>$14.1 M</v>
          </cell>
          <cell r="E30" t="str">
            <v>$6.5 M</v>
          </cell>
          <cell r="F30">
            <v>3620000</v>
          </cell>
          <cell r="G30" t="str">
            <v>$.70 M</v>
          </cell>
          <cell r="H30" t="str">
            <v>$4.32 M</v>
          </cell>
          <cell r="J30">
            <v>2021</v>
          </cell>
        </row>
        <row r="31">
          <cell r="A31" t="str">
            <v>Madagascar</v>
          </cell>
          <cell r="B31" t="str">
            <v>Madagascar</v>
          </cell>
          <cell r="C31" t="str">
            <v>$17.0 M</v>
          </cell>
          <cell r="D31" t="str">
            <v>$16.6 M</v>
          </cell>
          <cell r="E31" t="str">
            <v>$29.3 M</v>
          </cell>
          <cell r="F31">
            <v>30100000</v>
          </cell>
          <cell r="G31" t="str">
            <v>$5.83 M</v>
          </cell>
          <cell r="H31" t="str">
            <v>$35.93 M</v>
          </cell>
          <cell r="J31">
            <v>2021</v>
          </cell>
        </row>
        <row r="32">
          <cell r="A32" t="str">
            <v>Malawi</v>
          </cell>
          <cell r="B32" t="str">
            <v>Malawi**</v>
          </cell>
          <cell r="C32" t="str">
            <v>$49.0 M</v>
          </cell>
          <cell r="D32" t="str">
            <v>$49.0 M</v>
          </cell>
          <cell r="E32" t="str">
            <v>$20.2 M</v>
          </cell>
          <cell r="F32">
            <v>14160000</v>
          </cell>
          <cell r="G32" t="str">
            <v>$2.74 M</v>
          </cell>
          <cell r="H32" t="str">
            <v>$16.90 M</v>
          </cell>
          <cell r="J32">
            <v>2022</v>
          </cell>
        </row>
        <row r="33">
          <cell r="A33" t="str">
            <v>Mali</v>
          </cell>
          <cell r="B33" t="str">
            <v>Mali</v>
          </cell>
          <cell r="C33" t="str">
            <v>$20.2 M</v>
          </cell>
          <cell r="D33" t="str">
            <v>$24.0 M</v>
          </cell>
          <cell r="E33" t="str">
            <v>$23.5 M</v>
          </cell>
          <cell r="F33">
            <v>25000000</v>
          </cell>
          <cell r="G33" t="str">
            <v>$4.84 M</v>
          </cell>
          <cell r="H33" t="str">
            <v>$29.84 M</v>
          </cell>
          <cell r="I33" t="str">
            <v>$12.50 M</v>
          </cell>
          <cell r="J33">
            <v>2021</v>
          </cell>
        </row>
        <row r="34">
          <cell r="A34" t="str">
            <v>Mauritania</v>
          </cell>
          <cell r="B34" t="str">
            <v>Mauritania</v>
          </cell>
          <cell r="C34" t="str">
            <v>$3.5 M</v>
          </cell>
          <cell r="D34" t="str">
            <v>$3.5 M</v>
          </cell>
          <cell r="E34" t="str">
            <v>$3.0 M</v>
          </cell>
          <cell r="F34">
            <v>3220000</v>
          </cell>
          <cell r="G34" t="str">
            <v>$.63 M</v>
          </cell>
          <cell r="H34" t="str">
            <v>$3.85 M</v>
          </cell>
          <cell r="J34">
            <v>2021</v>
          </cell>
        </row>
        <row r="35">
          <cell r="A35" t="str">
            <v>Mozambique</v>
          </cell>
          <cell r="B35" t="str">
            <v>Mozambique</v>
          </cell>
          <cell r="C35" t="str">
            <v>$27.7 M</v>
          </cell>
          <cell r="D35" t="str">
            <v>$29.8 M</v>
          </cell>
          <cell r="E35" t="str">
            <v>$31.3 M</v>
          </cell>
          <cell r="F35">
            <v>31470000</v>
          </cell>
          <cell r="G35" t="str">
            <v>$6.09 M</v>
          </cell>
          <cell r="H35" t="str">
            <v>$37.56 M</v>
          </cell>
          <cell r="J35">
            <v>2019</v>
          </cell>
        </row>
        <row r="36">
          <cell r="A36" t="str">
            <v>Myanmar</v>
          </cell>
          <cell r="B36" t="str">
            <v>Myanmar</v>
          </cell>
          <cell r="C36" t="str">
            <v>$86.3 M</v>
          </cell>
          <cell r="D36" t="str">
            <v>$100.0 M</v>
          </cell>
          <cell r="E36" t="str">
            <v>$23.3 M</v>
          </cell>
          <cell r="F36">
            <v>13820000</v>
          </cell>
          <cell r="G36" t="str">
            <v>$2.68 M</v>
          </cell>
          <cell r="H36" t="str">
            <v>$16.50 M</v>
          </cell>
          <cell r="J36">
            <v>2020</v>
          </cell>
        </row>
        <row r="37">
          <cell r="A37" t="str">
            <v>Nepal</v>
          </cell>
          <cell r="B37" t="str">
            <v>Nepal**</v>
          </cell>
          <cell r="C37" t="str">
            <v>$43.5 M</v>
          </cell>
          <cell r="D37" t="str">
            <v>$43.5 M</v>
          </cell>
          <cell r="E37" t="str">
            <v>$13.4 M</v>
          </cell>
          <cell r="F37">
            <v>10210000</v>
          </cell>
          <cell r="G37" t="str">
            <v>$1.98 M</v>
          </cell>
          <cell r="H37" t="str">
            <v>$12.19 M</v>
          </cell>
          <cell r="J37">
            <v>2021</v>
          </cell>
        </row>
        <row r="38">
          <cell r="A38" t="str">
            <v>Niger</v>
          </cell>
          <cell r="B38" t="str">
            <v>Niger</v>
          </cell>
          <cell r="C38" t="str">
            <v>$33.6 M</v>
          </cell>
          <cell r="D38" t="str">
            <v>$36.1 M</v>
          </cell>
          <cell r="E38" t="str">
            <v>$36.1 M</v>
          </cell>
          <cell r="F38">
            <v>30300000</v>
          </cell>
          <cell r="G38" t="str">
            <v>$5.86 M</v>
          </cell>
          <cell r="H38" t="str">
            <v>$36.16 M</v>
          </cell>
          <cell r="J38">
            <v>2024</v>
          </cell>
        </row>
        <row r="39">
          <cell r="A39" t="str">
            <v>Pakistan</v>
          </cell>
          <cell r="B39" t="str">
            <v>Pakistan</v>
          </cell>
          <cell r="C39" t="str">
            <v>$125.0 M</v>
          </cell>
          <cell r="D39" t="str">
            <v>$100.0 M</v>
          </cell>
          <cell r="E39" t="str">
            <v>$100.0 M</v>
          </cell>
          <cell r="F39">
            <v>132449999.99999999</v>
          </cell>
          <cell r="G39" t="str">
            <v>$25.62 M</v>
          </cell>
          <cell r="H39" t="str">
            <v>$158.07 M</v>
          </cell>
          <cell r="J39">
            <v>2020</v>
          </cell>
        </row>
        <row r="40">
          <cell r="A40" t="str">
            <v>Rwanda</v>
          </cell>
          <cell r="B40" t="str">
            <v>Rwanda</v>
          </cell>
          <cell r="C40" t="str">
            <v>$9.8 M</v>
          </cell>
          <cell r="D40" t="str">
            <v>$7.8 M</v>
          </cell>
          <cell r="E40" t="str">
            <v>$7.8 M</v>
          </cell>
          <cell r="F40">
            <v>6350000</v>
          </cell>
          <cell r="G40" t="str">
            <v>$1.23 M</v>
          </cell>
          <cell r="H40" t="str">
            <v>$7.58 M</v>
          </cell>
          <cell r="J40" t="str">
            <v>Post 2023</v>
          </cell>
        </row>
        <row r="41">
          <cell r="A41" t="str">
            <v>Senegal</v>
          </cell>
          <cell r="B41" t="str">
            <v>Senegal</v>
          </cell>
          <cell r="C41" t="str">
            <v>$13.4 M</v>
          </cell>
          <cell r="D41" t="str">
            <v>$16.0 M</v>
          </cell>
          <cell r="E41" t="str">
            <v>$11.1 M</v>
          </cell>
          <cell r="F41">
            <v>13780000</v>
          </cell>
          <cell r="G41" t="str">
            <v>$2.67 M</v>
          </cell>
          <cell r="H41" t="str">
            <v>$16.45 M</v>
          </cell>
          <cell r="J41">
            <v>2021</v>
          </cell>
        </row>
        <row r="42">
          <cell r="A42" t="str">
            <v>Sierra Leone</v>
          </cell>
          <cell r="B42" t="str">
            <v>Sierra Leone**</v>
          </cell>
          <cell r="C42" t="str">
            <v>$15.3 M</v>
          </cell>
          <cell r="D42" t="str">
            <v>$15.3 M</v>
          </cell>
          <cell r="E42" t="str">
            <v>$5.8 M</v>
          </cell>
          <cell r="F42">
            <v>5250000</v>
          </cell>
          <cell r="G42" t="str">
            <v>$1.02 M</v>
          </cell>
          <cell r="H42" t="str">
            <v>$6.27 M</v>
          </cell>
          <cell r="J42">
            <v>2021</v>
          </cell>
        </row>
        <row r="43">
          <cell r="A43" t="str">
            <v>Solomon Isl.</v>
          </cell>
          <cell r="B43" t="str">
            <v>Solomon Isl.</v>
          </cell>
          <cell r="C43" t="str">
            <v>$3.9 M</v>
          </cell>
          <cell r="D43" t="str">
            <v>$3.2 M</v>
          </cell>
          <cell r="E43" t="str">
            <v>$3.0 M</v>
          </cell>
          <cell r="F43">
            <v>3000000</v>
          </cell>
          <cell r="G43" t="str">
            <v>$.59 M</v>
          </cell>
          <cell r="H43" t="str">
            <v>$3.59 M</v>
          </cell>
          <cell r="I43" t="str">
            <v>$1.50 M</v>
          </cell>
          <cell r="J43">
            <v>2022</v>
          </cell>
        </row>
        <row r="44">
          <cell r="A44" t="str">
            <v>Somalia</v>
          </cell>
          <cell r="B44" t="str">
            <v>Somalia**</v>
          </cell>
          <cell r="C44" t="str">
            <v>$37.8 M</v>
          </cell>
          <cell r="D44" t="str">
            <v>$25.3 M</v>
          </cell>
          <cell r="E44" t="str">
            <v>$20.2 M</v>
          </cell>
          <cell r="F44">
            <v>38620000</v>
          </cell>
          <cell r="G44" t="str">
            <v>$7.47 M</v>
          </cell>
          <cell r="H44" t="str">
            <v>$46.09 M</v>
          </cell>
          <cell r="I44" t="str">
            <v>$19.31 M</v>
          </cell>
          <cell r="J44">
            <v>2022</v>
          </cell>
        </row>
        <row r="45">
          <cell r="A45" t="str">
            <v>South Sudan</v>
          </cell>
          <cell r="B45" t="str">
            <v>South Sudan**</v>
          </cell>
          <cell r="C45" t="str">
            <v>$46.8 M</v>
          </cell>
          <cell r="D45" t="str">
            <v>$35.0 M</v>
          </cell>
          <cell r="E45" t="str">
            <v>$18.1 M</v>
          </cell>
          <cell r="F45">
            <v>19880000</v>
          </cell>
          <cell r="G45" t="str">
            <v>$3.85 M</v>
          </cell>
          <cell r="H45" t="str">
            <v>$23.73 M</v>
          </cell>
          <cell r="I45" t="str">
            <v>$9.94 M</v>
          </cell>
          <cell r="J45">
            <v>2020</v>
          </cell>
        </row>
        <row r="46">
          <cell r="A46" t="str">
            <v>Sudan</v>
          </cell>
          <cell r="B46" t="str">
            <v>Sudan</v>
          </cell>
          <cell r="C46" t="str">
            <v>$33.2 M</v>
          </cell>
          <cell r="D46" t="str">
            <v>$39.6 M</v>
          </cell>
          <cell r="E46" t="str">
            <v>$14.0 M</v>
          </cell>
          <cell r="F46">
            <v>13090000</v>
          </cell>
          <cell r="G46" t="str">
            <v>$2.54 M</v>
          </cell>
          <cell r="H46" t="str">
            <v>$15.63 M</v>
          </cell>
          <cell r="I46" t="str">
            <v>$6.55 M</v>
          </cell>
          <cell r="J46">
            <v>2020</v>
          </cell>
        </row>
        <row r="47">
          <cell r="A47" t="str">
            <v>Syria</v>
          </cell>
          <cell r="B47" t="str">
            <v>Syria</v>
          </cell>
          <cell r="F47">
            <v>22980000</v>
          </cell>
          <cell r="G47" t="str">
            <v>$4.45 M</v>
          </cell>
          <cell r="H47" t="str">
            <v>$27.43 M</v>
          </cell>
          <cell r="I47" t="str">
            <v>$11.49 M</v>
          </cell>
          <cell r="J47">
            <v>2020</v>
          </cell>
        </row>
        <row r="48">
          <cell r="A48" t="str">
            <v>Tajikistan</v>
          </cell>
          <cell r="B48" t="str">
            <v>Tajikistan</v>
          </cell>
          <cell r="C48" t="str">
            <v>$14.7 M</v>
          </cell>
          <cell r="D48" t="str">
            <v>$11.5 M</v>
          </cell>
          <cell r="E48" t="str">
            <v>$4.2 M</v>
          </cell>
          <cell r="F48">
            <v>3770000</v>
          </cell>
          <cell r="G48" t="str">
            <v>$.73 M</v>
          </cell>
          <cell r="H48" t="str">
            <v>$4.50 M</v>
          </cell>
          <cell r="J48">
            <v>2021</v>
          </cell>
        </row>
        <row r="49">
          <cell r="A49" t="str">
            <v>Tanzania</v>
          </cell>
          <cell r="B49" t="str">
            <v>Tanzania</v>
          </cell>
          <cell r="C49" t="str">
            <v>$40.2 M</v>
          </cell>
          <cell r="D49" t="str">
            <v>$39.8 M</v>
          </cell>
          <cell r="E49" t="str">
            <v>$39.8 M</v>
          </cell>
          <cell r="F49">
            <v>27950000</v>
          </cell>
          <cell r="G49" t="str">
            <v>$5.41 M</v>
          </cell>
          <cell r="H49" t="str">
            <v>$33.36 M</v>
          </cell>
          <cell r="J49">
            <v>2023</v>
          </cell>
        </row>
        <row r="50">
          <cell r="A50" t="str">
            <v>Togo</v>
          </cell>
          <cell r="B50" t="str">
            <v>Togo</v>
          </cell>
          <cell r="C50" t="str">
            <v>$6.5 M</v>
          </cell>
          <cell r="D50" t="str">
            <v>$6.5 M</v>
          </cell>
          <cell r="E50" t="str">
            <v>$6.8 M</v>
          </cell>
          <cell r="F50">
            <v>6090000</v>
          </cell>
          <cell r="G50" t="str">
            <v>$1.18 M</v>
          </cell>
          <cell r="H50" t="str">
            <v>$7.27 M</v>
          </cell>
          <cell r="J50">
            <v>2022</v>
          </cell>
        </row>
        <row r="51">
          <cell r="A51" t="str">
            <v>Uganda</v>
          </cell>
          <cell r="B51" t="str">
            <v>Uganda**</v>
          </cell>
          <cell r="C51" t="str">
            <v>$30.6 M</v>
          </cell>
          <cell r="D51" t="str">
            <v>$36.4 M</v>
          </cell>
          <cell r="E51" t="str">
            <v>$48.8 M</v>
          </cell>
          <cell r="F51">
            <v>29440000</v>
          </cell>
          <cell r="G51" t="str">
            <v>$5.70 M</v>
          </cell>
          <cell r="H51" t="str">
            <v>$35.14 M</v>
          </cell>
          <cell r="J51">
            <v>2022</v>
          </cell>
        </row>
        <row r="52">
          <cell r="A52" t="str">
            <v>Yemen</v>
          </cell>
          <cell r="B52" t="str">
            <v>Yemen**</v>
          </cell>
          <cell r="C52" t="str">
            <v>$17.6 M</v>
          </cell>
          <cell r="D52" t="str">
            <v>$19.2 M</v>
          </cell>
          <cell r="E52" t="str">
            <v>$19.2 M</v>
          </cell>
          <cell r="F52">
            <v>33090000.000000004</v>
          </cell>
          <cell r="G52" t="str">
            <v>$6.41 M</v>
          </cell>
          <cell r="H52" t="str">
            <v>$39.50 M</v>
          </cell>
          <cell r="I52" t="str">
            <v>$16.55 M</v>
          </cell>
          <cell r="J52" t="str">
            <v>Post 2023</v>
          </cell>
        </row>
        <row r="53">
          <cell r="A53" t="str">
            <v>Zambia</v>
          </cell>
          <cell r="B53" t="str">
            <v>Zambia</v>
          </cell>
          <cell r="C53" t="str">
            <v>$11.0 M</v>
          </cell>
          <cell r="D53" t="str">
            <v>$10.5 M</v>
          </cell>
          <cell r="E53" t="str">
            <v>$7.4 M</v>
          </cell>
          <cell r="F53">
            <v>9110000</v>
          </cell>
          <cell r="G53" t="str">
            <v>$1.77 M</v>
          </cell>
          <cell r="H53" t="str">
            <v>$10.88 M</v>
          </cell>
          <cell r="J53" t="str">
            <v>TBD</v>
          </cell>
        </row>
        <row r="54">
          <cell r="A54" t="str">
            <v>Zimbabwe</v>
          </cell>
          <cell r="B54" t="str">
            <v>Zimbabwe**</v>
          </cell>
          <cell r="C54" t="str">
            <v>$14.6 M</v>
          </cell>
          <cell r="D54" t="str">
            <v>$13.0 M</v>
          </cell>
          <cell r="E54" t="str">
            <v>$12.4 M</v>
          </cell>
          <cell r="F54">
            <v>7000000</v>
          </cell>
          <cell r="G54" t="str">
            <v>$1.36 M</v>
          </cell>
          <cell r="H54" t="str">
            <v>$8.36 M</v>
          </cell>
          <cell r="J54">
            <v>2021</v>
          </cell>
        </row>
      </sheetData>
      <sheetData sheetId="17" refreshError="1"/>
      <sheetData sheetId="18" refreshError="1"/>
      <sheetData sheetId="19" refreshError="1"/>
      <sheetData sheetId="20" refreshError="1"/>
      <sheetData sheetId="21">
        <row r="3">
          <cell r="A3" t="str">
            <v>Country</v>
          </cell>
          <cell r="B3" t="str">
            <v>ISO3</v>
          </cell>
          <cell r="C3" t="str">
            <v>Region</v>
          </cell>
          <cell r="D3" t="str">
            <v>CPI score 2019</v>
          </cell>
          <cell r="E3" t="str">
            <v>Rank 2019</v>
          </cell>
        </row>
        <row r="4">
          <cell r="A4" t="str">
            <v>New Zealand</v>
          </cell>
          <cell r="B4" t="str">
            <v>NZL</v>
          </cell>
          <cell r="C4" t="str">
            <v>AP</v>
          </cell>
          <cell r="D4">
            <v>87</v>
          </cell>
          <cell r="E4">
            <v>1</v>
          </cell>
        </row>
        <row r="5">
          <cell r="A5" t="str">
            <v>Denmark</v>
          </cell>
          <cell r="B5" t="str">
            <v>DNK</v>
          </cell>
          <cell r="C5" t="str">
            <v>WE/EU</v>
          </cell>
          <cell r="D5">
            <v>87</v>
          </cell>
          <cell r="E5">
            <v>1</v>
          </cell>
        </row>
        <row r="6">
          <cell r="A6" t="str">
            <v>Finland</v>
          </cell>
          <cell r="B6" t="str">
            <v>FIN</v>
          </cell>
          <cell r="C6" t="str">
            <v>WE/EU</v>
          </cell>
          <cell r="D6">
            <v>86</v>
          </cell>
          <cell r="E6">
            <v>3</v>
          </cell>
        </row>
        <row r="7">
          <cell r="A7" t="str">
            <v>Switzerland</v>
          </cell>
          <cell r="B7" t="str">
            <v>CHE</v>
          </cell>
          <cell r="C7" t="str">
            <v>WE/EU</v>
          </cell>
          <cell r="D7">
            <v>85</v>
          </cell>
          <cell r="E7">
            <v>4</v>
          </cell>
        </row>
        <row r="8">
          <cell r="A8" t="str">
            <v>Singapore</v>
          </cell>
          <cell r="B8" t="str">
            <v>SGP</v>
          </cell>
          <cell r="C8" t="str">
            <v>AP</v>
          </cell>
          <cell r="D8">
            <v>85</v>
          </cell>
          <cell r="E8">
            <v>4</v>
          </cell>
        </row>
        <row r="9">
          <cell r="A9" t="str">
            <v>Sweden</v>
          </cell>
          <cell r="B9" t="str">
            <v>SWE</v>
          </cell>
          <cell r="C9" t="str">
            <v>WE/EU</v>
          </cell>
          <cell r="D9">
            <v>85</v>
          </cell>
          <cell r="E9">
            <v>4</v>
          </cell>
        </row>
        <row r="10">
          <cell r="A10" t="str">
            <v>Norway</v>
          </cell>
          <cell r="B10" t="str">
            <v>NOR</v>
          </cell>
          <cell r="C10" t="str">
            <v>WE/EU</v>
          </cell>
          <cell r="D10">
            <v>84</v>
          </cell>
          <cell r="E10">
            <v>7</v>
          </cell>
        </row>
        <row r="11">
          <cell r="A11" t="str">
            <v>Netherlands</v>
          </cell>
          <cell r="B11" t="str">
            <v>NLD</v>
          </cell>
          <cell r="C11" t="str">
            <v>WE/EU</v>
          </cell>
          <cell r="D11">
            <v>82</v>
          </cell>
          <cell r="E11">
            <v>8</v>
          </cell>
        </row>
        <row r="12">
          <cell r="A12" t="str">
            <v>Luxembourg</v>
          </cell>
          <cell r="B12" t="str">
            <v>LUX</v>
          </cell>
          <cell r="C12" t="str">
            <v>WE/EU</v>
          </cell>
          <cell r="D12">
            <v>80</v>
          </cell>
          <cell r="E12">
            <v>9</v>
          </cell>
        </row>
        <row r="13">
          <cell r="A13" t="str">
            <v>Germany</v>
          </cell>
          <cell r="B13" t="str">
            <v>DEU</v>
          </cell>
          <cell r="C13" t="str">
            <v>WE/EU</v>
          </cell>
          <cell r="D13">
            <v>80</v>
          </cell>
          <cell r="E13">
            <v>9</v>
          </cell>
        </row>
        <row r="14">
          <cell r="A14" t="str">
            <v>Iceland</v>
          </cell>
          <cell r="B14" t="str">
            <v>ISL</v>
          </cell>
          <cell r="C14" t="str">
            <v>WE/EU</v>
          </cell>
          <cell r="D14">
            <v>78</v>
          </cell>
          <cell r="E14">
            <v>11</v>
          </cell>
        </row>
        <row r="15">
          <cell r="A15" t="str">
            <v>Canada</v>
          </cell>
          <cell r="B15" t="str">
            <v>CAN</v>
          </cell>
          <cell r="C15" t="str">
            <v>AME</v>
          </cell>
          <cell r="D15">
            <v>77</v>
          </cell>
          <cell r="E15">
            <v>12</v>
          </cell>
        </row>
        <row r="16">
          <cell r="A16" t="str">
            <v>United Kingdom</v>
          </cell>
          <cell r="B16" t="str">
            <v>GBR</v>
          </cell>
          <cell r="C16" t="str">
            <v>WE/EU</v>
          </cell>
          <cell r="D16">
            <v>77</v>
          </cell>
          <cell r="E16">
            <v>12</v>
          </cell>
        </row>
        <row r="17">
          <cell r="A17" t="str">
            <v>Australia</v>
          </cell>
          <cell r="B17" t="str">
            <v>AUS</v>
          </cell>
          <cell r="C17" t="str">
            <v>AP</v>
          </cell>
          <cell r="D17">
            <v>77</v>
          </cell>
          <cell r="E17">
            <v>12</v>
          </cell>
        </row>
        <row r="18">
          <cell r="A18" t="str">
            <v>Austria</v>
          </cell>
          <cell r="B18" t="str">
            <v>AUT</v>
          </cell>
          <cell r="C18" t="str">
            <v>WE/EU</v>
          </cell>
          <cell r="D18">
            <v>77</v>
          </cell>
          <cell r="E18">
            <v>12</v>
          </cell>
        </row>
        <row r="19">
          <cell r="A19" t="str">
            <v>Hong Kong</v>
          </cell>
          <cell r="B19" t="str">
            <v>HKG</v>
          </cell>
          <cell r="C19" t="str">
            <v>AP</v>
          </cell>
          <cell r="D19">
            <v>76</v>
          </cell>
          <cell r="E19">
            <v>16</v>
          </cell>
        </row>
        <row r="20">
          <cell r="A20" t="str">
            <v>Belgium</v>
          </cell>
          <cell r="B20" t="str">
            <v>BEL</v>
          </cell>
          <cell r="C20" t="str">
            <v>WE/EU</v>
          </cell>
          <cell r="D20">
            <v>75</v>
          </cell>
          <cell r="E20">
            <v>17</v>
          </cell>
        </row>
        <row r="21">
          <cell r="A21" t="str">
            <v>Ireland</v>
          </cell>
          <cell r="B21" t="str">
            <v>IRL</v>
          </cell>
          <cell r="C21" t="str">
            <v>WE/EU</v>
          </cell>
          <cell r="D21">
            <v>74</v>
          </cell>
          <cell r="E21">
            <v>18</v>
          </cell>
        </row>
        <row r="22">
          <cell r="A22" t="str">
            <v>Estonia</v>
          </cell>
          <cell r="B22" t="str">
            <v>EST</v>
          </cell>
          <cell r="C22" t="str">
            <v>WE/EU</v>
          </cell>
          <cell r="D22">
            <v>74</v>
          </cell>
          <cell r="E22">
            <v>18</v>
          </cell>
        </row>
        <row r="23">
          <cell r="A23" t="str">
            <v>Japan</v>
          </cell>
          <cell r="B23" t="str">
            <v>JPN</v>
          </cell>
          <cell r="C23" t="str">
            <v>AP</v>
          </cell>
          <cell r="D23">
            <v>73</v>
          </cell>
          <cell r="E23">
            <v>20</v>
          </cell>
        </row>
        <row r="24">
          <cell r="A24" t="str">
            <v>United Arab Emirates</v>
          </cell>
          <cell r="B24" t="str">
            <v>ARE</v>
          </cell>
          <cell r="C24" t="str">
            <v>MENA</v>
          </cell>
          <cell r="D24">
            <v>71</v>
          </cell>
          <cell r="E24">
            <v>21</v>
          </cell>
        </row>
        <row r="25">
          <cell r="A25" t="str">
            <v>Uruguay</v>
          </cell>
          <cell r="B25" t="str">
            <v>URY</v>
          </cell>
          <cell r="C25" t="str">
            <v>AME</v>
          </cell>
          <cell r="D25">
            <v>71</v>
          </cell>
          <cell r="E25">
            <v>21</v>
          </cell>
        </row>
        <row r="26">
          <cell r="A26" t="str">
            <v>United States of America</v>
          </cell>
          <cell r="B26" t="str">
            <v>USA</v>
          </cell>
          <cell r="C26" t="str">
            <v>AME</v>
          </cell>
          <cell r="D26">
            <v>69</v>
          </cell>
          <cell r="E26">
            <v>23</v>
          </cell>
        </row>
        <row r="27">
          <cell r="A27" t="str">
            <v>France</v>
          </cell>
          <cell r="B27" t="str">
            <v>FRA</v>
          </cell>
          <cell r="C27" t="str">
            <v>WE/EU</v>
          </cell>
          <cell r="D27">
            <v>69</v>
          </cell>
          <cell r="E27">
            <v>23</v>
          </cell>
        </row>
        <row r="28">
          <cell r="A28" t="str">
            <v>Bhutan</v>
          </cell>
          <cell r="B28" t="str">
            <v>BTN</v>
          </cell>
          <cell r="C28" t="str">
            <v>AP</v>
          </cell>
          <cell r="D28">
            <v>68</v>
          </cell>
          <cell r="E28">
            <v>25</v>
          </cell>
        </row>
        <row r="29">
          <cell r="A29" t="str">
            <v>Chile</v>
          </cell>
          <cell r="B29" t="str">
            <v>CHL</v>
          </cell>
          <cell r="C29" t="str">
            <v>AME</v>
          </cell>
          <cell r="D29">
            <v>67</v>
          </cell>
          <cell r="E29">
            <v>26</v>
          </cell>
        </row>
        <row r="30">
          <cell r="A30" t="str">
            <v>Seychelles</v>
          </cell>
          <cell r="B30" t="str">
            <v>SYC</v>
          </cell>
          <cell r="C30" t="str">
            <v>SSA</v>
          </cell>
          <cell r="D30">
            <v>66</v>
          </cell>
          <cell r="E30">
            <v>27</v>
          </cell>
        </row>
        <row r="31">
          <cell r="A31" t="str">
            <v>Taiwan</v>
          </cell>
          <cell r="B31" t="str">
            <v>TWN</v>
          </cell>
          <cell r="C31" t="str">
            <v>AP</v>
          </cell>
          <cell r="D31">
            <v>65</v>
          </cell>
          <cell r="E31">
            <v>28</v>
          </cell>
        </row>
        <row r="32">
          <cell r="A32" t="str">
            <v>Bahamas</v>
          </cell>
          <cell r="B32" t="str">
            <v>BHS</v>
          </cell>
          <cell r="C32" t="str">
            <v>AME</v>
          </cell>
          <cell r="D32">
            <v>64</v>
          </cell>
          <cell r="E32">
            <v>29</v>
          </cell>
        </row>
        <row r="33">
          <cell r="A33" t="str">
            <v>Barbados</v>
          </cell>
          <cell r="B33" t="str">
            <v>BRB</v>
          </cell>
          <cell r="C33" t="str">
            <v>AME</v>
          </cell>
          <cell r="D33">
            <v>62</v>
          </cell>
          <cell r="E33">
            <v>30</v>
          </cell>
        </row>
        <row r="34">
          <cell r="A34" t="str">
            <v>Portugal</v>
          </cell>
          <cell r="B34" t="str">
            <v>PRT</v>
          </cell>
          <cell r="C34" t="str">
            <v>WE/EU</v>
          </cell>
          <cell r="D34">
            <v>62</v>
          </cell>
          <cell r="E34">
            <v>30</v>
          </cell>
        </row>
        <row r="35">
          <cell r="A35" t="str">
            <v>Qatar</v>
          </cell>
          <cell r="B35" t="str">
            <v>QAT</v>
          </cell>
          <cell r="C35" t="str">
            <v>MENA</v>
          </cell>
          <cell r="D35">
            <v>62</v>
          </cell>
          <cell r="E35">
            <v>30</v>
          </cell>
        </row>
        <row r="36">
          <cell r="A36" t="str">
            <v>Spain</v>
          </cell>
          <cell r="B36" t="str">
            <v>ESP</v>
          </cell>
          <cell r="C36" t="str">
            <v>WE/EU</v>
          </cell>
          <cell r="D36">
            <v>62</v>
          </cell>
          <cell r="E36">
            <v>30</v>
          </cell>
        </row>
        <row r="37">
          <cell r="A37" t="str">
            <v>Botswana</v>
          </cell>
          <cell r="B37" t="str">
            <v>BWA</v>
          </cell>
          <cell r="C37" t="str">
            <v>SSA</v>
          </cell>
          <cell r="D37">
            <v>61</v>
          </cell>
          <cell r="E37">
            <v>34</v>
          </cell>
        </row>
        <row r="38">
          <cell r="A38" t="str">
            <v>Brunei Darussalam</v>
          </cell>
          <cell r="B38" t="str">
            <v>BRN</v>
          </cell>
          <cell r="C38" t="str">
            <v>AP</v>
          </cell>
          <cell r="D38">
            <v>60</v>
          </cell>
          <cell r="E38">
            <v>35</v>
          </cell>
        </row>
        <row r="39">
          <cell r="A39" t="str">
            <v>Israel</v>
          </cell>
          <cell r="B39" t="str">
            <v>ISR</v>
          </cell>
          <cell r="C39" t="str">
            <v>MENA</v>
          </cell>
          <cell r="D39">
            <v>60</v>
          </cell>
          <cell r="E39">
            <v>35</v>
          </cell>
        </row>
        <row r="40">
          <cell r="A40" t="str">
            <v>Slovenia</v>
          </cell>
          <cell r="B40" t="str">
            <v>SVN</v>
          </cell>
          <cell r="C40" t="str">
            <v>WE/EU</v>
          </cell>
          <cell r="D40">
            <v>60</v>
          </cell>
          <cell r="E40">
            <v>35</v>
          </cell>
        </row>
        <row r="41">
          <cell r="A41" t="str">
            <v>Lithuania</v>
          </cell>
          <cell r="B41" t="str">
            <v>LTU</v>
          </cell>
          <cell r="C41" t="str">
            <v>WE/EU</v>
          </cell>
          <cell r="D41">
            <v>60</v>
          </cell>
          <cell r="E41">
            <v>35</v>
          </cell>
        </row>
        <row r="42">
          <cell r="A42" t="str">
            <v>Saint Vincent and the Grenadines</v>
          </cell>
          <cell r="B42" t="str">
            <v>VCT</v>
          </cell>
          <cell r="C42" t="str">
            <v>AME</v>
          </cell>
          <cell r="D42">
            <v>59</v>
          </cell>
          <cell r="E42">
            <v>39</v>
          </cell>
        </row>
        <row r="43">
          <cell r="A43" t="str">
            <v>Korea, South</v>
          </cell>
          <cell r="B43" t="str">
            <v>KOR</v>
          </cell>
          <cell r="C43" t="str">
            <v>AP</v>
          </cell>
          <cell r="D43">
            <v>59</v>
          </cell>
          <cell r="E43">
            <v>39</v>
          </cell>
        </row>
        <row r="44">
          <cell r="A44" t="str">
            <v>Poland</v>
          </cell>
          <cell r="B44" t="str">
            <v>POL</v>
          </cell>
          <cell r="C44" t="str">
            <v>WE/EU</v>
          </cell>
          <cell r="D44">
            <v>58</v>
          </cell>
          <cell r="E44">
            <v>41</v>
          </cell>
        </row>
        <row r="45">
          <cell r="A45" t="str">
            <v>Cyprus</v>
          </cell>
          <cell r="B45" t="str">
            <v>CYP</v>
          </cell>
          <cell r="C45" t="str">
            <v>WE/EU</v>
          </cell>
          <cell r="D45">
            <v>58</v>
          </cell>
          <cell r="E45">
            <v>41</v>
          </cell>
        </row>
        <row r="46">
          <cell r="A46" t="str">
            <v>Cabo Verde</v>
          </cell>
          <cell r="B46" t="str">
            <v>CPV</v>
          </cell>
          <cell r="C46" t="str">
            <v>SSA</v>
          </cell>
          <cell r="D46">
            <v>58</v>
          </cell>
          <cell r="E46">
            <v>41</v>
          </cell>
        </row>
        <row r="47">
          <cell r="A47" t="str">
            <v>Costa Rica</v>
          </cell>
          <cell r="B47" t="str">
            <v>CRI</v>
          </cell>
          <cell r="C47" t="str">
            <v>AME</v>
          </cell>
          <cell r="D47">
            <v>56</v>
          </cell>
          <cell r="E47">
            <v>44</v>
          </cell>
        </row>
        <row r="48">
          <cell r="A48" t="str">
            <v>Latvia</v>
          </cell>
          <cell r="B48" t="str">
            <v>LVA</v>
          </cell>
          <cell r="C48" t="str">
            <v>WE/EU</v>
          </cell>
          <cell r="D48">
            <v>56</v>
          </cell>
          <cell r="E48">
            <v>44</v>
          </cell>
        </row>
        <row r="49">
          <cell r="A49" t="str">
            <v>Czech Republic</v>
          </cell>
          <cell r="B49" t="str">
            <v>CZE</v>
          </cell>
          <cell r="C49" t="str">
            <v>WE/EU</v>
          </cell>
          <cell r="D49">
            <v>56</v>
          </cell>
          <cell r="E49">
            <v>44</v>
          </cell>
        </row>
        <row r="50">
          <cell r="A50" t="str">
            <v>Georgia</v>
          </cell>
          <cell r="B50" t="str">
            <v>GEO</v>
          </cell>
          <cell r="C50" t="str">
            <v>ECA</v>
          </cell>
          <cell r="D50">
            <v>56</v>
          </cell>
          <cell r="E50">
            <v>44</v>
          </cell>
        </row>
        <row r="51">
          <cell r="A51" t="str">
            <v>Dominica</v>
          </cell>
          <cell r="B51" t="str">
            <v>DMA</v>
          </cell>
          <cell r="C51" t="str">
            <v>AME</v>
          </cell>
          <cell r="D51">
            <v>55</v>
          </cell>
          <cell r="E51">
            <v>48</v>
          </cell>
        </row>
        <row r="52">
          <cell r="A52" t="str">
            <v>Saint Lucia</v>
          </cell>
          <cell r="B52" t="str">
            <v>LCA</v>
          </cell>
          <cell r="C52" t="str">
            <v>AME</v>
          </cell>
          <cell r="D52">
            <v>55</v>
          </cell>
          <cell r="E52">
            <v>48</v>
          </cell>
        </row>
        <row r="53">
          <cell r="A53" t="str">
            <v>Malta</v>
          </cell>
          <cell r="B53" t="str">
            <v>MLT</v>
          </cell>
          <cell r="C53" t="str">
            <v>WE/EU</v>
          </cell>
          <cell r="D53">
            <v>54</v>
          </cell>
          <cell r="E53">
            <v>50</v>
          </cell>
        </row>
        <row r="54">
          <cell r="A54" t="str">
            <v>Rwanda</v>
          </cell>
          <cell r="B54" t="str">
            <v>RWA</v>
          </cell>
          <cell r="C54" t="str">
            <v>SSA</v>
          </cell>
          <cell r="D54">
            <v>53</v>
          </cell>
          <cell r="E54">
            <v>51</v>
          </cell>
        </row>
        <row r="55">
          <cell r="A55" t="str">
            <v>Grenada</v>
          </cell>
          <cell r="B55" t="str">
            <v>GRD</v>
          </cell>
          <cell r="C55" t="str">
            <v>AME</v>
          </cell>
          <cell r="D55">
            <v>53</v>
          </cell>
          <cell r="E55">
            <v>51</v>
          </cell>
        </row>
        <row r="56">
          <cell r="A56" t="str">
            <v>Italy</v>
          </cell>
          <cell r="B56" t="str">
            <v>ITA</v>
          </cell>
          <cell r="C56" t="str">
            <v>WE/EU</v>
          </cell>
          <cell r="D56">
            <v>53</v>
          </cell>
          <cell r="E56">
            <v>51</v>
          </cell>
        </row>
        <row r="57">
          <cell r="A57" t="str">
            <v>Saudi Arabia</v>
          </cell>
          <cell r="B57" t="str">
            <v>SAU</v>
          </cell>
          <cell r="C57" t="str">
            <v>MENA</v>
          </cell>
          <cell r="D57">
            <v>53</v>
          </cell>
          <cell r="E57">
            <v>51</v>
          </cell>
        </row>
        <row r="58">
          <cell r="A58" t="str">
            <v>Malaysia</v>
          </cell>
          <cell r="B58" t="str">
            <v>MYS</v>
          </cell>
          <cell r="C58" t="str">
            <v>AP</v>
          </cell>
          <cell r="D58">
            <v>53</v>
          </cell>
          <cell r="E58">
            <v>51</v>
          </cell>
        </row>
        <row r="59">
          <cell r="A59" t="str">
            <v>Namibia</v>
          </cell>
          <cell r="B59" t="str">
            <v>NAM</v>
          </cell>
          <cell r="C59" t="str">
            <v>SSA</v>
          </cell>
          <cell r="D59">
            <v>52</v>
          </cell>
          <cell r="E59">
            <v>56</v>
          </cell>
        </row>
        <row r="60">
          <cell r="A60" t="str">
            <v>Mauritius</v>
          </cell>
          <cell r="B60" t="str">
            <v>MUS</v>
          </cell>
          <cell r="C60" t="str">
            <v>SSA</v>
          </cell>
          <cell r="D60">
            <v>52</v>
          </cell>
          <cell r="E60">
            <v>56</v>
          </cell>
        </row>
        <row r="61">
          <cell r="A61" t="str">
            <v>Oman</v>
          </cell>
          <cell r="B61" t="str">
            <v>OMN</v>
          </cell>
          <cell r="C61" t="str">
            <v>MENA</v>
          </cell>
          <cell r="D61">
            <v>52</v>
          </cell>
          <cell r="E61">
            <v>56</v>
          </cell>
        </row>
        <row r="62">
          <cell r="A62" t="str">
            <v>Slovakia</v>
          </cell>
          <cell r="B62" t="str">
            <v>SVK</v>
          </cell>
          <cell r="C62" t="str">
            <v>WE/EU</v>
          </cell>
          <cell r="D62">
            <v>50</v>
          </cell>
          <cell r="E62">
            <v>59</v>
          </cell>
        </row>
        <row r="63">
          <cell r="A63" t="str">
            <v>Jordan</v>
          </cell>
          <cell r="B63" t="str">
            <v>JOR</v>
          </cell>
          <cell r="C63" t="str">
            <v>MENA</v>
          </cell>
          <cell r="D63">
            <v>48</v>
          </cell>
          <cell r="E63">
            <v>60</v>
          </cell>
        </row>
        <row r="64">
          <cell r="A64" t="str">
            <v>Greece</v>
          </cell>
          <cell r="B64" t="str">
            <v>GRC</v>
          </cell>
          <cell r="C64" t="str">
            <v>WE/EU</v>
          </cell>
          <cell r="D64">
            <v>48</v>
          </cell>
          <cell r="E64">
            <v>60</v>
          </cell>
        </row>
        <row r="65">
          <cell r="A65" t="str">
            <v>Cuba</v>
          </cell>
          <cell r="B65" t="str">
            <v>CUB</v>
          </cell>
          <cell r="C65" t="str">
            <v>AME</v>
          </cell>
          <cell r="D65">
            <v>48</v>
          </cell>
          <cell r="E65">
            <v>60</v>
          </cell>
        </row>
        <row r="66">
          <cell r="A66" t="str">
            <v>Croatia</v>
          </cell>
          <cell r="B66" t="str">
            <v>HRV</v>
          </cell>
          <cell r="C66" t="str">
            <v>WE/EU</v>
          </cell>
          <cell r="D66">
            <v>47</v>
          </cell>
          <cell r="E66">
            <v>63</v>
          </cell>
        </row>
        <row r="67">
          <cell r="A67" t="str">
            <v>Sao Tome and Principe</v>
          </cell>
          <cell r="B67" t="str">
            <v>STP</v>
          </cell>
          <cell r="C67" t="str">
            <v>SSA</v>
          </cell>
          <cell r="D67">
            <v>46</v>
          </cell>
          <cell r="E67">
            <v>64</v>
          </cell>
        </row>
        <row r="68">
          <cell r="A68" t="str">
            <v>Vanuatu</v>
          </cell>
          <cell r="B68" t="str">
            <v>VUT</v>
          </cell>
          <cell r="C68" t="str">
            <v>AP</v>
          </cell>
          <cell r="D68">
            <v>46</v>
          </cell>
          <cell r="E68">
            <v>64</v>
          </cell>
        </row>
        <row r="69">
          <cell r="A69" t="str">
            <v>Montenegro</v>
          </cell>
          <cell r="B69" t="str">
            <v>MNE</v>
          </cell>
          <cell r="C69" t="str">
            <v>ECA</v>
          </cell>
          <cell r="D69">
            <v>45</v>
          </cell>
          <cell r="E69">
            <v>66</v>
          </cell>
        </row>
        <row r="70">
          <cell r="A70" t="str">
            <v>Senegal</v>
          </cell>
          <cell r="B70" t="str">
            <v>SEN</v>
          </cell>
          <cell r="C70" t="str">
            <v>SSA</v>
          </cell>
          <cell r="D70">
            <v>45</v>
          </cell>
          <cell r="E70">
            <v>66</v>
          </cell>
        </row>
        <row r="71">
          <cell r="A71" t="str">
            <v>Belarus</v>
          </cell>
          <cell r="B71" t="str">
            <v>BLR</v>
          </cell>
          <cell r="C71" t="str">
            <v>ECA</v>
          </cell>
          <cell r="D71">
            <v>45</v>
          </cell>
          <cell r="E71">
            <v>66</v>
          </cell>
        </row>
        <row r="72">
          <cell r="A72" t="str">
            <v>Argentina</v>
          </cell>
          <cell r="B72" t="str">
            <v>ARG</v>
          </cell>
          <cell r="C72" t="str">
            <v>AME</v>
          </cell>
          <cell r="D72">
            <v>45</v>
          </cell>
          <cell r="E72">
            <v>66</v>
          </cell>
        </row>
        <row r="73">
          <cell r="A73" t="str">
            <v>Romania</v>
          </cell>
          <cell r="B73" t="str">
            <v>ROU</v>
          </cell>
          <cell r="C73" t="str">
            <v>WE/EU</v>
          </cell>
          <cell r="D73">
            <v>44</v>
          </cell>
          <cell r="E73">
            <v>70</v>
          </cell>
        </row>
        <row r="74">
          <cell r="A74" t="str">
            <v>Hungary</v>
          </cell>
          <cell r="B74" t="str">
            <v>HUN</v>
          </cell>
          <cell r="C74" t="str">
            <v>WE/EU</v>
          </cell>
          <cell r="D74">
            <v>44</v>
          </cell>
          <cell r="E74">
            <v>70</v>
          </cell>
        </row>
        <row r="75">
          <cell r="A75" t="str">
            <v>South Africa</v>
          </cell>
          <cell r="B75" t="str">
            <v>ZAF</v>
          </cell>
          <cell r="C75" t="str">
            <v>SSA</v>
          </cell>
          <cell r="D75">
            <v>44</v>
          </cell>
          <cell r="E75">
            <v>70</v>
          </cell>
        </row>
        <row r="76">
          <cell r="A76" t="str">
            <v>Suriname</v>
          </cell>
          <cell r="B76" t="str">
            <v>SUR</v>
          </cell>
          <cell r="C76" t="str">
            <v>AME</v>
          </cell>
          <cell r="D76">
            <v>44</v>
          </cell>
          <cell r="E76">
            <v>70</v>
          </cell>
        </row>
        <row r="77">
          <cell r="A77" t="str">
            <v>Jamaica</v>
          </cell>
          <cell r="B77" t="str">
            <v>JAM</v>
          </cell>
          <cell r="C77" t="str">
            <v>AME</v>
          </cell>
          <cell r="D77">
            <v>43</v>
          </cell>
          <cell r="E77">
            <v>74</v>
          </cell>
        </row>
        <row r="78">
          <cell r="A78" t="str">
            <v>Bulgaria</v>
          </cell>
          <cell r="B78" t="str">
            <v>BGR</v>
          </cell>
          <cell r="C78" t="str">
            <v>WE/EU</v>
          </cell>
          <cell r="D78">
            <v>43</v>
          </cell>
          <cell r="E78">
            <v>74</v>
          </cell>
        </row>
        <row r="79">
          <cell r="A79" t="str">
            <v>Tunisia</v>
          </cell>
          <cell r="B79" t="str">
            <v>TUN</v>
          </cell>
          <cell r="C79" t="str">
            <v>MENA</v>
          </cell>
          <cell r="D79">
            <v>43</v>
          </cell>
          <cell r="E79">
            <v>74</v>
          </cell>
        </row>
        <row r="80">
          <cell r="A80" t="str">
            <v>Solomon Islands</v>
          </cell>
          <cell r="B80" t="str">
            <v>SLB</v>
          </cell>
          <cell r="C80" t="str">
            <v>AP</v>
          </cell>
          <cell r="D80">
            <v>42</v>
          </cell>
          <cell r="E80">
            <v>77</v>
          </cell>
        </row>
        <row r="81">
          <cell r="A81" t="str">
            <v>Bahrain</v>
          </cell>
          <cell r="B81" t="str">
            <v>BHR</v>
          </cell>
          <cell r="C81" t="str">
            <v>MENA</v>
          </cell>
          <cell r="D81">
            <v>42</v>
          </cell>
          <cell r="E81">
            <v>77</v>
          </cell>
        </row>
        <row r="82">
          <cell r="A82" t="str">
            <v>Armenia</v>
          </cell>
          <cell r="B82" t="str">
            <v>ARM</v>
          </cell>
          <cell r="C82" t="str">
            <v>ECA</v>
          </cell>
          <cell r="D82">
            <v>42</v>
          </cell>
          <cell r="E82">
            <v>77</v>
          </cell>
        </row>
        <row r="83">
          <cell r="A83" t="str">
            <v>China</v>
          </cell>
          <cell r="B83" t="str">
            <v>CHN</v>
          </cell>
          <cell r="C83" t="str">
            <v>AP</v>
          </cell>
          <cell r="D83">
            <v>41</v>
          </cell>
          <cell r="E83">
            <v>80</v>
          </cell>
        </row>
        <row r="84">
          <cell r="A84" t="str">
            <v>Morocco</v>
          </cell>
          <cell r="B84" t="str">
            <v>MAR</v>
          </cell>
          <cell r="C84" t="str">
            <v>MENA</v>
          </cell>
          <cell r="D84">
            <v>41</v>
          </cell>
          <cell r="E84">
            <v>80</v>
          </cell>
        </row>
        <row r="85">
          <cell r="A85" t="str">
            <v>Ghana</v>
          </cell>
          <cell r="B85" t="str">
            <v>GHA</v>
          </cell>
          <cell r="C85" t="str">
            <v>SSA</v>
          </cell>
          <cell r="D85">
            <v>41</v>
          </cell>
          <cell r="E85">
            <v>80</v>
          </cell>
        </row>
        <row r="86">
          <cell r="A86" t="str">
            <v>India</v>
          </cell>
          <cell r="B86" t="str">
            <v>IND</v>
          </cell>
          <cell r="C86" t="str">
            <v>AP</v>
          </cell>
          <cell r="D86">
            <v>41</v>
          </cell>
          <cell r="E86">
            <v>80</v>
          </cell>
        </row>
        <row r="87">
          <cell r="A87" t="str">
            <v>Benin</v>
          </cell>
          <cell r="B87" t="str">
            <v>BEN</v>
          </cell>
          <cell r="C87" t="str">
            <v>SSA</v>
          </cell>
          <cell r="D87">
            <v>41</v>
          </cell>
          <cell r="E87">
            <v>80</v>
          </cell>
        </row>
        <row r="88">
          <cell r="A88" t="str">
            <v>Burkina Faso</v>
          </cell>
          <cell r="B88" t="str">
            <v>BFA</v>
          </cell>
          <cell r="C88" t="str">
            <v>SSA</v>
          </cell>
          <cell r="D88">
            <v>40</v>
          </cell>
          <cell r="E88">
            <v>85</v>
          </cell>
        </row>
        <row r="89">
          <cell r="A89" t="str">
            <v>Lesotho</v>
          </cell>
          <cell r="B89" t="str">
            <v>LSO</v>
          </cell>
          <cell r="C89" t="str">
            <v>SSA</v>
          </cell>
          <cell r="D89">
            <v>40</v>
          </cell>
          <cell r="E89">
            <v>85</v>
          </cell>
        </row>
        <row r="90">
          <cell r="A90" t="str">
            <v>Trinidad and Tobago</v>
          </cell>
          <cell r="B90" t="str">
            <v>TTO</v>
          </cell>
          <cell r="C90" t="str">
            <v>AME</v>
          </cell>
          <cell r="D90">
            <v>40</v>
          </cell>
          <cell r="E90">
            <v>85</v>
          </cell>
        </row>
        <row r="91">
          <cell r="A91" t="str">
            <v>Kuwait</v>
          </cell>
          <cell r="B91" t="str">
            <v>KWT</v>
          </cell>
          <cell r="C91" t="str">
            <v>MENA</v>
          </cell>
          <cell r="D91">
            <v>40</v>
          </cell>
          <cell r="E91">
            <v>85</v>
          </cell>
        </row>
        <row r="92">
          <cell r="A92" t="str">
            <v>Guyana</v>
          </cell>
          <cell r="B92" t="str">
            <v>GUY</v>
          </cell>
          <cell r="C92" t="str">
            <v>AME</v>
          </cell>
          <cell r="D92">
            <v>40</v>
          </cell>
          <cell r="E92">
            <v>85</v>
          </cell>
        </row>
        <row r="93">
          <cell r="A93" t="str">
            <v>Indonesia</v>
          </cell>
          <cell r="B93" t="str">
            <v>IDN</v>
          </cell>
          <cell r="C93" t="str">
            <v>AP</v>
          </cell>
          <cell r="D93">
            <v>40</v>
          </cell>
          <cell r="E93">
            <v>85</v>
          </cell>
        </row>
        <row r="94">
          <cell r="A94" t="str">
            <v>Serbia</v>
          </cell>
          <cell r="B94" t="str">
            <v>SRB</v>
          </cell>
          <cell r="C94" t="str">
            <v>ECA</v>
          </cell>
          <cell r="D94">
            <v>39</v>
          </cell>
          <cell r="E94">
            <v>91</v>
          </cell>
        </row>
        <row r="95">
          <cell r="A95" t="str">
            <v>Turkey</v>
          </cell>
          <cell r="B95" t="str">
            <v>TUR</v>
          </cell>
          <cell r="C95" t="str">
            <v>ECA</v>
          </cell>
          <cell r="D95">
            <v>39</v>
          </cell>
          <cell r="E95">
            <v>91</v>
          </cell>
        </row>
        <row r="96">
          <cell r="A96" t="str">
            <v>Sri Lanka</v>
          </cell>
          <cell r="B96" t="str">
            <v>LKA</v>
          </cell>
          <cell r="C96" t="str">
            <v>AP</v>
          </cell>
          <cell r="D96">
            <v>38</v>
          </cell>
          <cell r="E96">
            <v>93</v>
          </cell>
        </row>
        <row r="97">
          <cell r="A97" t="str">
            <v>Timor-Leste</v>
          </cell>
          <cell r="B97" t="str">
            <v>TLS</v>
          </cell>
          <cell r="C97" t="str">
            <v>AP</v>
          </cell>
          <cell r="D97">
            <v>38</v>
          </cell>
          <cell r="E97">
            <v>93</v>
          </cell>
        </row>
        <row r="98">
          <cell r="A98" t="str">
            <v>Ecuador</v>
          </cell>
          <cell r="B98" t="str">
            <v>ECU</v>
          </cell>
          <cell r="C98" t="str">
            <v>AME</v>
          </cell>
          <cell r="D98">
            <v>38</v>
          </cell>
          <cell r="E98">
            <v>93</v>
          </cell>
        </row>
        <row r="99">
          <cell r="A99" t="str">
            <v>Colombia</v>
          </cell>
          <cell r="B99" t="str">
            <v>COL</v>
          </cell>
          <cell r="C99" t="str">
            <v>AME</v>
          </cell>
          <cell r="D99">
            <v>37</v>
          </cell>
          <cell r="E99">
            <v>96</v>
          </cell>
        </row>
        <row r="100">
          <cell r="A100" t="str">
            <v>Tanzania</v>
          </cell>
          <cell r="B100" t="str">
            <v>TZA</v>
          </cell>
          <cell r="C100" t="str">
            <v>SSA</v>
          </cell>
          <cell r="D100">
            <v>37</v>
          </cell>
          <cell r="E100">
            <v>96</v>
          </cell>
        </row>
        <row r="101">
          <cell r="A101" t="str">
            <v>Ethiopia</v>
          </cell>
          <cell r="B101" t="str">
            <v>ETH</v>
          </cell>
          <cell r="C101" t="str">
            <v>SSA</v>
          </cell>
          <cell r="D101">
            <v>37</v>
          </cell>
          <cell r="E101">
            <v>96</v>
          </cell>
        </row>
        <row r="102">
          <cell r="A102" t="str">
            <v>Vietnam</v>
          </cell>
          <cell r="B102" t="str">
            <v>VNM</v>
          </cell>
          <cell r="C102" t="str">
            <v>AP</v>
          </cell>
          <cell r="D102">
            <v>37</v>
          </cell>
          <cell r="E102">
            <v>96</v>
          </cell>
        </row>
        <row r="103">
          <cell r="A103" t="str">
            <v>Gambia</v>
          </cell>
          <cell r="B103" t="str">
            <v>GMB</v>
          </cell>
          <cell r="C103" t="str">
            <v>SSA</v>
          </cell>
          <cell r="D103">
            <v>37</v>
          </cell>
          <cell r="E103">
            <v>96</v>
          </cell>
        </row>
        <row r="104">
          <cell r="A104" t="str">
            <v>Kosovo</v>
          </cell>
          <cell r="B104" t="str">
            <v>KSV</v>
          </cell>
          <cell r="C104" t="str">
            <v>ECA</v>
          </cell>
          <cell r="D104">
            <v>36</v>
          </cell>
          <cell r="E104">
            <v>101</v>
          </cell>
        </row>
        <row r="105">
          <cell r="A105" t="str">
            <v>Bosnia and Herzegovina</v>
          </cell>
          <cell r="B105" t="str">
            <v>BIH</v>
          </cell>
          <cell r="C105" t="str">
            <v>ECA</v>
          </cell>
          <cell r="D105">
            <v>36</v>
          </cell>
          <cell r="E105">
            <v>101</v>
          </cell>
        </row>
        <row r="106">
          <cell r="A106" t="str">
            <v>Panama</v>
          </cell>
          <cell r="B106" t="str">
            <v>PAN</v>
          </cell>
          <cell r="C106" t="str">
            <v>AME</v>
          </cell>
          <cell r="D106">
            <v>36</v>
          </cell>
          <cell r="E106">
            <v>101</v>
          </cell>
        </row>
        <row r="107">
          <cell r="A107" t="str">
            <v>Thailand</v>
          </cell>
          <cell r="B107" t="str">
            <v>THA</v>
          </cell>
          <cell r="C107" t="str">
            <v>AP</v>
          </cell>
          <cell r="D107">
            <v>36</v>
          </cell>
          <cell r="E107">
            <v>101</v>
          </cell>
        </row>
        <row r="108">
          <cell r="A108" t="str">
            <v>Peru</v>
          </cell>
          <cell r="B108" t="str">
            <v>PER</v>
          </cell>
          <cell r="C108" t="str">
            <v>AME</v>
          </cell>
          <cell r="D108">
            <v>36</v>
          </cell>
          <cell r="E108">
            <v>101</v>
          </cell>
        </row>
        <row r="109">
          <cell r="A109" t="str">
            <v>Albania</v>
          </cell>
          <cell r="B109" t="str">
            <v>ALB</v>
          </cell>
          <cell r="C109" t="str">
            <v>ECA</v>
          </cell>
          <cell r="D109">
            <v>35</v>
          </cell>
          <cell r="E109">
            <v>106</v>
          </cell>
        </row>
        <row r="110">
          <cell r="A110" t="str">
            <v>Brazil</v>
          </cell>
          <cell r="B110" t="str">
            <v>BRA</v>
          </cell>
          <cell r="C110" t="str">
            <v>AME</v>
          </cell>
          <cell r="D110">
            <v>35</v>
          </cell>
          <cell r="E110">
            <v>106</v>
          </cell>
        </row>
        <row r="111">
          <cell r="A111" t="str">
            <v>Mongolia</v>
          </cell>
          <cell r="B111" t="str">
            <v>MNG</v>
          </cell>
          <cell r="C111" t="str">
            <v>AP</v>
          </cell>
          <cell r="D111">
            <v>35</v>
          </cell>
          <cell r="E111">
            <v>106</v>
          </cell>
        </row>
        <row r="112">
          <cell r="A112" t="str">
            <v>Cote d'Ivoire</v>
          </cell>
          <cell r="B112" t="str">
            <v>CIV</v>
          </cell>
          <cell r="C112" t="str">
            <v>SSA</v>
          </cell>
          <cell r="D112">
            <v>35</v>
          </cell>
          <cell r="E112">
            <v>106</v>
          </cell>
        </row>
        <row r="113">
          <cell r="A113" t="str">
            <v>North Macedonia</v>
          </cell>
          <cell r="B113" t="str">
            <v>MKD</v>
          </cell>
          <cell r="C113" t="str">
            <v>ECA</v>
          </cell>
          <cell r="D113">
            <v>35</v>
          </cell>
          <cell r="E113">
            <v>106</v>
          </cell>
        </row>
        <row r="114">
          <cell r="A114" t="str">
            <v>Algeria</v>
          </cell>
          <cell r="B114" t="str">
            <v>DZA</v>
          </cell>
          <cell r="C114" t="str">
            <v>MENA</v>
          </cell>
          <cell r="D114">
            <v>35</v>
          </cell>
          <cell r="E114">
            <v>106</v>
          </cell>
        </row>
        <row r="115">
          <cell r="A115" t="str">
            <v>Egypt</v>
          </cell>
          <cell r="B115" t="str">
            <v>EGY</v>
          </cell>
          <cell r="C115" t="str">
            <v>MENA</v>
          </cell>
          <cell r="D115">
            <v>35</v>
          </cell>
          <cell r="E115">
            <v>106</v>
          </cell>
        </row>
        <row r="116">
          <cell r="A116" t="str">
            <v>Eswatini</v>
          </cell>
          <cell r="B116" t="str">
            <v>SWZ</v>
          </cell>
          <cell r="C116" t="str">
            <v>SSA</v>
          </cell>
          <cell r="D116">
            <v>34</v>
          </cell>
          <cell r="E116">
            <v>113</v>
          </cell>
        </row>
        <row r="117">
          <cell r="A117" t="str">
            <v>Zambia</v>
          </cell>
          <cell r="B117" t="str">
            <v>ZMB</v>
          </cell>
          <cell r="C117" t="str">
            <v>SSA</v>
          </cell>
          <cell r="D117">
            <v>34</v>
          </cell>
          <cell r="E117">
            <v>113</v>
          </cell>
        </row>
        <row r="118">
          <cell r="A118" t="str">
            <v>Philippines</v>
          </cell>
          <cell r="B118" t="str">
            <v>PHL</v>
          </cell>
          <cell r="C118" t="str">
            <v>AP</v>
          </cell>
          <cell r="D118">
            <v>34</v>
          </cell>
          <cell r="E118">
            <v>113</v>
          </cell>
        </row>
        <row r="119">
          <cell r="A119" t="str">
            <v>El Salvador</v>
          </cell>
          <cell r="B119" t="str">
            <v>SLV</v>
          </cell>
          <cell r="C119" t="str">
            <v>AME</v>
          </cell>
          <cell r="D119">
            <v>34</v>
          </cell>
          <cell r="E119">
            <v>113</v>
          </cell>
        </row>
        <row r="120">
          <cell r="A120" t="str">
            <v>Kazakhstan</v>
          </cell>
          <cell r="B120" t="str">
            <v>KAZ</v>
          </cell>
          <cell r="C120" t="str">
            <v>ECA</v>
          </cell>
          <cell r="D120">
            <v>34</v>
          </cell>
          <cell r="E120">
            <v>113</v>
          </cell>
        </row>
        <row r="121">
          <cell r="A121" t="str">
            <v>Nepal</v>
          </cell>
          <cell r="B121" t="str">
            <v>NPL</v>
          </cell>
          <cell r="C121" t="str">
            <v>AP</v>
          </cell>
          <cell r="D121">
            <v>34</v>
          </cell>
          <cell r="E121">
            <v>113</v>
          </cell>
        </row>
        <row r="122">
          <cell r="A122" t="str">
            <v>Sierra Leone</v>
          </cell>
          <cell r="B122" t="str">
            <v>SLE</v>
          </cell>
          <cell r="C122" t="str">
            <v>SSA</v>
          </cell>
          <cell r="D122">
            <v>33</v>
          </cell>
          <cell r="E122">
            <v>119</v>
          </cell>
        </row>
        <row r="123">
          <cell r="A123" t="str">
            <v>Niger</v>
          </cell>
          <cell r="B123" t="str">
            <v>NER</v>
          </cell>
          <cell r="C123" t="str">
            <v>SSA</v>
          </cell>
          <cell r="D123">
            <v>32</v>
          </cell>
          <cell r="E123">
            <v>120</v>
          </cell>
        </row>
        <row r="124">
          <cell r="A124" t="str">
            <v>Pakistan</v>
          </cell>
          <cell r="B124" t="str">
            <v>PAK</v>
          </cell>
          <cell r="C124" t="str">
            <v>AP</v>
          </cell>
          <cell r="D124">
            <v>32</v>
          </cell>
          <cell r="E124">
            <v>120</v>
          </cell>
        </row>
        <row r="125">
          <cell r="A125" t="str">
            <v>Moldova</v>
          </cell>
          <cell r="B125" t="str">
            <v>MDA</v>
          </cell>
          <cell r="C125" t="str">
            <v>ECA</v>
          </cell>
          <cell r="D125">
            <v>32</v>
          </cell>
          <cell r="E125">
            <v>120</v>
          </cell>
        </row>
        <row r="126">
          <cell r="A126" t="str">
            <v>Bolivia</v>
          </cell>
          <cell r="B126" t="str">
            <v>BOL</v>
          </cell>
          <cell r="C126" t="str">
            <v>AME</v>
          </cell>
          <cell r="D126">
            <v>31</v>
          </cell>
          <cell r="E126">
            <v>123</v>
          </cell>
        </row>
        <row r="127">
          <cell r="A127" t="str">
            <v>Gabon</v>
          </cell>
          <cell r="B127" t="str">
            <v>GAB</v>
          </cell>
          <cell r="C127" t="str">
            <v>SSA</v>
          </cell>
          <cell r="D127">
            <v>31</v>
          </cell>
          <cell r="E127">
            <v>123</v>
          </cell>
        </row>
        <row r="128">
          <cell r="A128" t="str">
            <v>Malawi</v>
          </cell>
          <cell r="B128" t="str">
            <v>MWI</v>
          </cell>
          <cell r="C128" t="str">
            <v>SSA</v>
          </cell>
          <cell r="D128">
            <v>31</v>
          </cell>
          <cell r="E128">
            <v>123</v>
          </cell>
        </row>
        <row r="129">
          <cell r="A129" t="str">
            <v>Djibouti</v>
          </cell>
          <cell r="B129" t="str">
            <v>DJI</v>
          </cell>
          <cell r="C129" t="str">
            <v>SSA</v>
          </cell>
          <cell r="D129">
            <v>30</v>
          </cell>
          <cell r="E129">
            <v>126</v>
          </cell>
        </row>
        <row r="130">
          <cell r="A130" t="str">
            <v>Azerbaijan</v>
          </cell>
          <cell r="B130" t="str">
            <v>AZE</v>
          </cell>
          <cell r="C130" t="str">
            <v>ECA</v>
          </cell>
          <cell r="D130">
            <v>30</v>
          </cell>
          <cell r="E130">
            <v>126</v>
          </cell>
        </row>
        <row r="131">
          <cell r="A131" t="str">
            <v>Ukraine</v>
          </cell>
          <cell r="B131" t="str">
            <v>UKR</v>
          </cell>
          <cell r="C131" t="str">
            <v>ECA</v>
          </cell>
          <cell r="D131">
            <v>30</v>
          </cell>
          <cell r="E131">
            <v>126</v>
          </cell>
        </row>
        <row r="132">
          <cell r="A132" t="str">
            <v>Kyrgyzstan</v>
          </cell>
          <cell r="B132" t="str">
            <v>KGZ</v>
          </cell>
          <cell r="C132" t="str">
            <v>ECA</v>
          </cell>
          <cell r="D132">
            <v>30</v>
          </cell>
          <cell r="E132">
            <v>126</v>
          </cell>
        </row>
        <row r="133">
          <cell r="A133" t="str">
            <v>Maldives</v>
          </cell>
          <cell r="B133" t="str">
            <v>MDV</v>
          </cell>
          <cell r="C133" t="str">
            <v>AP</v>
          </cell>
          <cell r="D133">
            <v>29</v>
          </cell>
          <cell r="E133">
            <v>130</v>
          </cell>
        </row>
        <row r="134">
          <cell r="A134" t="str">
            <v>Togo</v>
          </cell>
          <cell r="B134" t="str">
            <v>TGO</v>
          </cell>
          <cell r="C134" t="str">
            <v>SSA</v>
          </cell>
          <cell r="D134">
            <v>29</v>
          </cell>
          <cell r="E134">
            <v>130</v>
          </cell>
        </row>
        <row r="135">
          <cell r="A135" t="str">
            <v>Mali</v>
          </cell>
          <cell r="B135" t="str">
            <v>MLI</v>
          </cell>
          <cell r="C135" t="str">
            <v>SSA</v>
          </cell>
          <cell r="D135">
            <v>29</v>
          </cell>
          <cell r="E135">
            <v>130</v>
          </cell>
        </row>
        <row r="136">
          <cell r="A136" t="str">
            <v>Myanmar</v>
          </cell>
          <cell r="B136" t="str">
            <v>MMR</v>
          </cell>
          <cell r="C136" t="str">
            <v>AP</v>
          </cell>
          <cell r="D136">
            <v>29</v>
          </cell>
          <cell r="E136">
            <v>130</v>
          </cell>
        </row>
        <row r="137">
          <cell r="A137" t="str">
            <v>Laos</v>
          </cell>
          <cell r="B137" t="str">
            <v>LAO</v>
          </cell>
          <cell r="C137" t="str">
            <v>AP</v>
          </cell>
          <cell r="D137">
            <v>29</v>
          </cell>
          <cell r="E137">
            <v>130</v>
          </cell>
        </row>
        <row r="138">
          <cell r="A138" t="str">
            <v>Mexico</v>
          </cell>
          <cell r="B138" t="str">
            <v>MEX</v>
          </cell>
          <cell r="C138" t="str">
            <v>AME</v>
          </cell>
          <cell r="D138">
            <v>29</v>
          </cell>
          <cell r="E138">
            <v>130</v>
          </cell>
        </row>
        <row r="139">
          <cell r="A139" t="str">
            <v>Guinea</v>
          </cell>
          <cell r="B139" t="str">
            <v>GIN</v>
          </cell>
          <cell r="C139" t="str">
            <v>SSA</v>
          </cell>
          <cell r="D139">
            <v>29</v>
          </cell>
          <cell r="E139">
            <v>130</v>
          </cell>
        </row>
        <row r="140">
          <cell r="A140" t="str">
            <v>Liberia</v>
          </cell>
          <cell r="B140" t="str">
            <v>LBR</v>
          </cell>
          <cell r="C140" t="str">
            <v>SSA</v>
          </cell>
          <cell r="D140">
            <v>28</v>
          </cell>
          <cell r="E140">
            <v>137</v>
          </cell>
        </row>
        <row r="141">
          <cell r="A141" t="str">
            <v>Dominican Republic</v>
          </cell>
          <cell r="B141" t="str">
            <v>DOM</v>
          </cell>
          <cell r="C141" t="str">
            <v>AME</v>
          </cell>
          <cell r="D141">
            <v>28</v>
          </cell>
          <cell r="E141">
            <v>137</v>
          </cell>
        </row>
        <row r="142">
          <cell r="A142" t="str">
            <v>Paraguay</v>
          </cell>
          <cell r="B142" t="str">
            <v>PRY</v>
          </cell>
          <cell r="C142" t="str">
            <v>AME</v>
          </cell>
          <cell r="D142">
            <v>28</v>
          </cell>
          <cell r="E142">
            <v>137</v>
          </cell>
        </row>
        <row r="143">
          <cell r="A143" t="str">
            <v>Papua New Guinea</v>
          </cell>
          <cell r="B143" t="str">
            <v>PNG</v>
          </cell>
          <cell r="C143" t="str">
            <v>AP</v>
          </cell>
          <cell r="D143">
            <v>28</v>
          </cell>
          <cell r="E143">
            <v>137</v>
          </cell>
        </row>
        <row r="144">
          <cell r="A144" t="str">
            <v>Russia</v>
          </cell>
          <cell r="B144" t="str">
            <v>RUS</v>
          </cell>
          <cell r="C144" t="str">
            <v>ECA</v>
          </cell>
          <cell r="D144">
            <v>28</v>
          </cell>
          <cell r="E144">
            <v>137</v>
          </cell>
        </row>
        <row r="145">
          <cell r="A145" t="str">
            <v>Lebanon</v>
          </cell>
          <cell r="B145" t="str">
            <v>LBN</v>
          </cell>
          <cell r="C145" t="str">
            <v>MENA</v>
          </cell>
          <cell r="D145">
            <v>28</v>
          </cell>
          <cell r="E145">
            <v>137</v>
          </cell>
        </row>
        <row r="146">
          <cell r="A146" t="str">
            <v>Kenya</v>
          </cell>
          <cell r="B146" t="str">
            <v>KEN</v>
          </cell>
          <cell r="C146" t="str">
            <v>SSA</v>
          </cell>
          <cell r="D146">
            <v>28</v>
          </cell>
          <cell r="E146">
            <v>137</v>
          </cell>
        </row>
        <row r="147">
          <cell r="A147" t="str">
            <v>Mauritania</v>
          </cell>
          <cell r="B147" t="str">
            <v>MRT</v>
          </cell>
          <cell r="C147" t="str">
            <v>SSA</v>
          </cell>
          <cell r="D147">
            <v>28</v>
          </cell>
          <cell r="E147">
            <v>137</v>
          </cell>
        </row>
        <row r="148">
          <cell r="A148" t="str">
            <v>Uganda</v>
          </cell>
          <cell r="B148" t="str">
            <v>UGA</v>
          </cell>
          <cell r="C148" t="str">
            <v>SSA</v>
          </cell>
          <cell r="D148">
            <v>28</v>
          </cell>
          <cell r="E148">
            <v>137</v>
          </cell>
        </row>
        <row r="149">
          <cell r="A149" t="str">
            <v>Iran</v>
          </cell>
          <cell r="B149" t="str">
            <v>IRN</v>
          </cell>
          <cell r="C149" t="str">
            <v>MENA</v>
          </cell>
          <cell r="D149">
            <v>26</v>
          </cell>
          <cell r="E149">
            <v>146</v>
          </cell>
        </row>
        <row r="150">
          <cell r="A150" t="str">
            <v>Honduras</v>
          </cell>
          <cell r="B150" t="str">
            <v>HND</v>
          </cell>
          <cell r="C150" t="str">
            <v>AME</v>
          </cell>
          <cell r="D150">
            <v>26</v>
          </cell>
          <cell r="E150">
            <v>146</v>
          </cell>
        </row>
        <row r="151">
          <cell r="A151" t="str">
            <v>Guatemala</v>
          </cell>
          <cell r="B151" t="str">
            <v>GTM</v>
          </cell>
          <cell r="C151" t="str">
            <v>AME</v>
          </cell>
          <cell r="D151">
            <v>26</v>
          </cell>
          <cell r="E151">
            <v>146</v>
          </cell>
        </row>
        <row r="152">
          <cell r="A152" t="str">
            <v>Bangladesh</v>
          </cell>
          <cell r="B152" t="str">
            <v>BGD</v>
          </cell>
          <cell r="C152" t="str">
            <v>AP</v>
          </cell>
          <cell r="D152">
            <v>26</v>
          </cell>
          <cell r="E152">
            <v>146</v>
          </cell>
        </row>
        <row r="153">
          <cell r="A153" t="str">
            <v>Nigeria</v>
          </cell>
          <cell r="B153" t="str">
            <v>NGA</v>
          </cell>
          <cell r="C153" t="str">
            <v>SSA</v>
          </cell>
          <cell r="D153">
            <v>26</v>
          </cell>
          <cell r="E153">
            <v>146</v>
          </cell>
        </row>
        <row r="154">
          <cell r="A154" t="str">
            <v>Mozambique</v>
          </cell>
          <cell r="B154" t="str">
            <v>MOZ</v>
          </cell>
          <cell r="C154" t="str">
            <v>SSA</v>
          </cell>
          <cell r="D154">
            <v>26</v>
          </cell>
          <cell r="E154">
            <v>146</v>
          </cell>
        </row>
        <row r="155">
          <cell r="A155" t="str">
            <v>Angola</v>
          </cell>
          <cell r="B155" t="str">
            <v>AGO</v>
          </cell>
          <cell r="C155" t="str">
            <v>SSA</v>
          </cell>
          <cell r="D155">
            <v>26</v>
          </cell>
          <cell r="E155">
            <v>146</v>
          </cell>
        </row>
        <row r="156">
          <cell r="A156" t="str">
            <v>Comoros</v>
          </cell>
          <cell r="B156" t="str">
            <v>COM</v>
          </cell>
          <cell r="C156" t="str">
            <v>SSA</v>
          </cell>
          <cell r="D156">
            <v>25</v>
          </cell>
          <cell r="E156">
            <v>153</v>
          </cell>
        </row>
        <row r="157">
          <cell r="A157" t="str">
            <v>Cameroon</v>
          </cell>
          <cell r="B157" t="str">
            <v>CMR</v>
          </cell>
          <cell r="C157" t="str">
            <v>SSA</v>
          </cell>
          <cell r="D157">
            <v>25</v>
          </cell>
          <cell r="E157">
            <v>153</v>
          </cell>
        </row>
        <row r="158">
          <cell r="A158" t="str">
            <v>Central African Republic</v>
          </cell>
          <cell r="B158" t="str">
            <v>CAF</v>
          </cell>
          <cell r="C158" t="str">
            <v>SSA</v>
          </cell>
          <cell r="D158">
            <v>25</v>
          </cell>
          <cell r="E158">
            <v>153</v>
          </cell>
        </row>
        <row r="159">
          <cell r="A159" t="str">
            <v>Uzbekistan</v>
          </cell>
          <cell r="B159" t="str">
            <v>UZB</v>
          </cell>
          <cell r="C159" t="str">
            <v>ECA</v>
          </cell>
          <cell r="D159">
            <v>25</v>
          </cell>
          <cell r="E159">
            <v>153</v>
          </cell>
        </row>
        <row r="160">
          <cell r="A160" t="str">
            <v>Tajikistan</v>
          </cell>
          <cell r="B160" t="str">
            <v>TJK</v>
          </cell>
          <cell r="C160" t="str">
            <v>ECA</v>
          </cell>
          <cell r="D160">
            <v>25</v>
          </cell>
          <cell r="E160">
            <v>153</v>
          </cell>
        </row>
        <row r="161">
          <cell r="A161" t="str">
            <v>Madagascar</v>
          </cell>
          <cell r="B161" t="str">
            <v>MDG</v>
          </cell>
          <cell r="C161" t="str">
            <v>SSA</v>
          </cell>
          <cell r="D161">
            <v>24</v>
          </cell>
          <cell r="E161">
            <v>158</v>
          </cell>
        </row>
        <row r="162">
          <cell r="A162" t="str">
            <v>Zimbabwe</v>
          </cell>
          <cell r="B162" t="str">
            <v>ZWE</v>
          </cell>
          <cell r="C162" t="str">
            <v>SSA</v>
          </cell>
          <cell r="D162">
            <v>24</v>
          </cell>
          <cell r="E162">
            <v>158</v>
          </cell>
        </row>
        <row r="163">
          <cell r="A163" t="str">
            <v>Eritrea</v>
          </cell>
          <cell r="B163" t="str">
            <v>ERI</v>
          </cell>
          <cell r="C163" t="str">
            <v>SSA</v>
          </cell>
          <cell r="D163">
            <v>23</v>
          </cell>
          <cell r="E163">
            <v>160</v>
          </cell>
        </row>
        <row r="164">
          <cell r="A164" t="str">
            <v>Nicaragua</v>
          </cell>
          <cell r="B164" t="str">
            <v>NIC</v>
          </cell>
          <cell r="C164" t="str">
            <v>AME</v>
          </cell>
          <cell r="D164">
            <v>22</v>
          </cell>
          <cell r="E164">
            <v>161</v>
          </cell>
        </row>
        <row r="165">
          <cell r="A165" t="str">
            <v>Cambodia</v>
          </cell>
          <cell r="B165" t="str">
            <v>KHM</v>
          </cell>
          <cell r="C165" t="str">
            <v>AP</v>
          </cell>
          <cell r="D165">
            <v>20</v>
          </cell>
          <cell r="E165">
            <v>162</v>
          </cell>
        </row>
        <row r="166">
          <cell r="A166" t="str">
            <v>Chad</v>
          </cell>
          <cell r="B166" t="str">
            <v>TCD</v>
          </cell>
          <cell r="C166" t="str">
            <v>SSA</v>
          </cell>
          <cell r="D166">
            <v>20</v>
          </cell>
          <cell r="E166">
            <v>162</v>
          </cell>
        </row>
        <row r="167">
          <cell r="A167" t="str">
            <v>Iraq</v>
          </cell>
          <cell r="B167" t="str">
            <v>IRQ</v>
          </cell>
          <cell r="C167" t="str">
            <v>MENA</v>
          </cell>
          <cell r="D167">
            <v>20</v>
          </cell>
          <cell r="E167">
            <v>162</v>
          </cell>
        </row>
        <row r="168">
          <cell r="A168" t="str">
            <v>Burundi</v>
          </cell>
          <cell r="B168" t="str">
            <v>BDI</v>
          </cell>
          <cell r="C168" t="str">
            <v>SSA</v>
          </cell>
          <cell r="D168">
            <v>19</v>
          </cell>
          <cell r="E168">
            <v>165</v>
          </cell>
        </row>
        <row r="169">
          <cell r="A169" t="str">
            <v>Congo</v>
          </cell>
          <cell r="B169" t="str">
            <v>COG</v>
          </cell>
          <cell r="C169" t="str">
            <v>SSA</v>
          </cell>
          <cell r="D169">
            <v>19</v>
          </cell>
          <cell r="E169">
            <v>165</v>
          </cell>
        </row>
        <row r="170">
          <cell r="A170" t="str">
            <v>Turkmenistan</v>
          </cell>
          <cell r="B170" t="str">
            <v>TKM</v>
          </cell>
          <cell r="C170" t="str">
            <v>ECA</v>
          </cell>
          <cell r="D170">
            <v>19</v>
          </cell>
          <cell r="E170">
            <v>165</v>
          </cell>
        </row>
        <row r="171">
          <cell r="A171" t="str">
            <v>Haiti</v>
          </cell>
          <cell r="B171" t="str">
            <v>HTI</v>
          </cell>
          <cell r="C171" t="str">
            <v>AME</v>
          </cell>
          <cell r="D171">
            <v>18</v>
          </cell>
          <cell r="E171">
            <v>168</v>
          </cell>
        </row>
        <row r="172">
          <cell r="A172" t="str">
            <v>Democratic Republic of the Congo</v>
          </cell>
          <cell r="B172" t="str">
            <v>COD</v>
          </cell>
          <cell r="C172" t="str">
            <v>SSA</v>
          </cell>
          <cell r="D172">
            <v>18</v>
          </cell>
          <cell r="E172">
            <v>168</v>
          </cell>
        </row>
        <row r="173">
          <cell r="A173" t="str">
            <v>Libya</v>
          </cell>
          <cell r="B173" t="str">
            <v>LBY</v>
          </cell>
          <cell r="C173" t="str">
            <v>MENA</v>
          </cell>
          <cell r="D173">
            <v>18</v>
          </cell>
          <cell r="E173">
            <v>168</v>
          </cell>
        </row>
        <row r="174">
          <cell r="A174" t="str">
            <v>Guinea Bissau</v>
          </cell>
          <cell r="B174" t="str">
            <v>GNB</v>
          </cell>
          <cell r="C174" t="str">
            <v>SSA</v>
          </cell>
          <cell r="D174">
            <v>18</v>
          </cell>
          <cell r="E174">
            <v>168</v>
          </cell>
        </row>
        <row r="175">
          <cell r="A175" t="str">
            <v>Korea, North</v>
          </cell>
          <cell r="B175" t="str">
            <v>PRK</v>
          </cell>
          <cell r="C175" t="str">
            <v>AP</v>
          </cell>
          <cell r="D175">
            <v>17</v>
          </cell>
          <cell r="E175">
            <v>172</v>
          </cell>
        </row>
        <row r="176">
          <cell r="A176" t="str">
            <v>Venezuela</v>
          </cell>
          <cell r="B176" t="str">
            <v>VEN</v>
          </cell>
          <cell r="C176" t="str">
            <v>AME</v>
          </cell>
          <cell r="D176">
            <v>16</v>
          </cell>
          <cell r="E176">
            <v>173</v>
          </cell>
        </row>
        <row r="177">
          <cell r="A177" t="str">
            <v>Equatorial Guinea</v>
          </cell>
          <cell r="B177" t="str">
            <v>GNQ</v>
          </cell>
          <cell r="C177" t="str">
            <v>SSA</v>
          </cell>
          <cell r="D177">
            <v>16</v>
          </cell>
          <cell r="E177">
            <v>173</v>
          </cell>
        </row>
        <row r="178">
          <cell r="A178" t="str">
            <v>Sudan</v>
          </cell>
          <cell r="B178" t="str">
            <v>SDN</v>
          </cell>
          <cell r="C178" t="str">
            <v>SSA</v>
          </cell>
          <cell r="D178">
            <v>16</v>
          </cell>
          <cell r="E178">
            <v>173</v>
          </cell>
        </row>
        <row r="179">
          <cell r="A179" t="str">
            <v>Afghanistan</v>
          </cell>
          <cell r="B179" t="str">
            <v>AFG</v>
          </cell>
          <cell r="C179" t="str">
            <v>AP</v>
          </cell>
          <cell r="D179">
            <v>16</v>
          </cell>
          <cell r="E179">
            <v>173</v>
          </cell>
        </row>
        <row r="180">
          <cell r="A180" t="str">
            <v>Yemen</v>
          </cell>
          <cell r="B180" t="str">
            <v>YEM</v>
          </cell>
          <cell r="C180" t="str">
            <v>MENA</v>
          </cell>
          <cell r="D180">
            <v>15</v>
          </cell>
          <cell r="E180">
            <v>177</v>
          </cell>
        </row>
        <row r="181">
          <cell r="A181" t="str">
            <v>Syria</v>
          </cell>
          <cell r="B181" t="str">
            <v>SYR</v>
          </cell>
          <cell r="C181" t="str">
            <v>MENA</v>
          </cell>
          <cell r="D181">
            <v>13</v>
          </cell>
          <cell r="E181">
            <v>178</v>
          </cell>
        </row>
        <row r="182">
          <cell r="A182" t="str">
            <v>South Sudan</v>
          </cell>
          <cell r="B182" t="str">
            <v>SSD</v>
          </cell>
          <cell r="C182" t="str">
            <v>SSA</v>
          </cell>
          <cell r="D182">
            <v>12</v>
          </cell>
          <cell r="E182">
            <v>179</v>
          </cell>
        </row>
        <row r="183">
          <cell r="A183" t="str">
            <v>Somalia</v>
          </cell>
          <cell r="B183" t="str">
            <v>SOM</v>
          </cell>
          <cell r="C183" t="str">
            <v>SSA</v>
          </cell>
          <cell r="D183">
            <v>9</v>
          </cell>
          <cell r="E183">
            <v>180</v>
          </cell>
        </row>
      </sheetData>
      <sheetData sheetId="22" refreshError="1"/>
      <sheetData sheetId="23" refreshError="1"/>
      <sheetData sheetId="24" refreshError="1"/>
      <sheetData sheetId="25">
        <row r="1">
          <cell r="A1" t="str">
            <v>iso3</v>
          </cell>
          <cell r="B1" t="str">
            <v>iso3_num</v>
          </cell>
          <cell r="C1" t="str">
            <v>iso2</v>
          </cell>
          <cell r="D1" t="str">
            <v>country</v>
          </cell>
          <cell r="E1" t="str">
            <v>lang</v>
          </cell>
          <cell r="F1" t="str">
            <v>global</v>
          </cell>
          <cell r="G1" t="str">
            <v>gavi77</v>
          </cell>
          <cell r="H1" t="str">
            <v>gavi73</v>
          </cell>
          <cell r="I1" t="str">
            <v>gavi72</v>
          </cell>
          <cell r="J1" t="str">
            <v>gavi68</v>
          </cell>
          <cell r="K1" t="str">
            <v>gavi57</v>
          </cell>
          <cell r="L1" t="str">
            <v>gavi55</v>
          </cell>
          <cell r="M1" t="str">
            <v>dov96</v>
          </cell>
          <cell r="N1" t="str">
            <v>who_region</v>
          </cell>
          <cell r="O1" t="str">
            <v>gavi_region</v>
          </cell>
          <cell r="P1" t="str">
            <v>gavi_region_short</v>
          </cell>
          <cell r="Q1" t="str">
            <v>pef_type</v>
          </cell>
          <cell r="R1" t="str">
            <v>continental_africa</v>
          </cell>
          <cell r="S1" t="str">
            <v>francophone</v>
          </cell>
          <cell r="T1" t="str">
            <v>indo_pacific</v>
          </cell>
          <cell r="U1" t="str">
            <v>regional_je</v>
          </cell>
          <cell r="V1" t="str">
            <v>regional_mena</v>
          </cell>
          <cell r="W1" t="str">
            <v>regional_yfv_2016</v>
          </cell>
          <cell r="X1" t="str">
            <v>regional_yfv_2020</v>
          </cell>
          <cell r="Y1" t="str">
            <v>regional_ipv</v>
          </cell>
          <cell r="Z1" t="str">
            <v>fragility_2017</v>
          </cell>
          <cell r="AA1" t="str">
            <v>fragility_2018</v>
          </cell>
          <cell r="AB1" t="str">
            <v>fragility_2019</v>
          </cell>
          <cell r="AC1" t="str">
            <v>fragility_2020</v>
          </cell>
          <cell r="AD1" t="str">
            <v>segments_2020</v>
          </cell>
          <cell r="AE1" t="str">
            <v>cofinance_2017</v>
          </cell>
          <cell r="AF1" t="str">
            <v>cofinance_2018</v>
          </cell>
          <cell r="AG1" t="str">
            <v>cofinance_2019</v>
          </cell>
          <cell r="AH1" t="str">
            <v>cofinance_2020</v>
          </cell>
          <cell r="AI1" t="str">
            <v>cofinance_2021</v>
          </cell>
          <cell r="AJ1" t="str">
            <v>wb_short_2018</v>
          </cell>
          <cell r="AK1" t="str">
            <v>wb_long_2018</v>
          </cell>
          <cell r="AL1" t="str">
            <v>wb_short_2019</v>
          </cell>
          <cell r="AM1" t="str">
            <v>wb_long_2019</v>
          </cell>
          <cell r="AN1" t="str">
            <v>gni_2018</v>
          </cell>
          <cell r="AO1" t="str">
            <v>gni_2019</v>
          </cell>
        </row>
        <row r="2">
          <cell r="A2" t="str">
            <v>AFG</v>
          </cell>
          <cell r="B2">
            <v>4</v>
          </cell>
          <cell r="C2" t="str">
            <v>AF</v>
          </cell>
          <cell r="D2" t="str">
            <v>Afghanistan</v>
          </cell>
          <cell r="E2" t="str">
            <v>eng</v>
          </cell>
          <cell r="F2">
            <v>1</v>
          </cell>
          <cell r="G2">
            <v>1</v>
          </cell>
          <cell r="H2">
            <v>1</v>
          </cell>
          <cell r="I2">
            <v>1</v>
          </cell>
          <cell r="J2">
            <v>1</v>
          </cell>
          <cell r="K2">
            <v>1</v>
          </cell>
          <cell r="L2">
            <v>1</v>
          </cell>
          <cell r="M2">
            <v>1</v>
          </cell>
          <cell r="N2" t="str">
            <v>EMRO</v>
          </cell>
          <cell r="O2" t="str">
            <v>EMRO-EURO-PAHO</v>
          </cell>
          <cell r="P2" t="str">
            <v>EEP</v>
          </cell>
          <cell r="Q2" t="str">
            <v>Tier 1</v>
          </cell>
          <cell r="R2">
            <v>0</v>
          </cell>
          <cell r="S2" t="str">
            <v>Non-Member</v>
          </cell>
          <cell r="T2">
            <v>1</v>
          </cell>
          <cell r="U2">
            <v>0</v>
          </cell>
          <cell r="V2">
            <v>0</v>
          </cell>
          <cell r="W2">
            <v>0</v>
          </cell>
          <cell r="X2">
            <v>0</v>
          </cell>
          <cell r="Y2">
            <v>1</v>
          </cell>
          <cell r="Z2" t="str">
            <v>Fragile</v>
          </cell>
          <cell r="AA2" t="str">
            <v>Fragile</v>
          </cell>
          <cell r="AB2" t="str">
            <v>Fragile</v>
          </cell>
          <cell r="AC2" t="str">
            <v>Fragile</v>
          </cell>
          <cell r="AD2" t="str">
            <v>Extremely fragile</v>
          </cell>
          <cell r="AE2" t="str">
            <v>Initial self-financing</v>
          </cell>
          <cell r="AF2" t="str">
            <v>Initial self-financing</v>
          </cell>
          <cell r="AG2" t="str">
            <v>Initial self-financing</v>
          </cell>
          <cell r="AH2" t="str">
            <v>Initial self-financing</v>
          </cell>
          <cell r="AI2" t="str">
            <v>Initial self-financing</v>
          </cell>
          <cell r="AJ2" t="str">
            <v>LIC</v>
          </cell>
          <cell r="AK2" t="str">
            <v>LIC</v>
          </cell>
          <cell r="AL2" t="str">
            <v>LIC</v>
          </cell>
          <cell r="AM2" t="str">
            <v>LIC</v>
          </cell>
          <cell r="AN2">
            <v>550</v>
          </cell>
          <cell r="AO2">
            <v>550</v>
          </cell>
        </row>
        <row r="3">
          <cell r="A3" t="str">
            <v>ALB</v>
          </cell>
          <cell r="B3">
            <v>8</v>
          </cell>
          <cell r="C3" t="str">
            <v>AL</v>
          </cell>
          <cell r="D3" t="str">
            <v>Albania</v>
          </cell>
          <cell r="E3" t="str">
            <v>eng</v>
          </cell>
          <cell r="F3">
            <v>1</v>
          </cell>
          <cell r="G3">
            <v>1</v>
          </cell>
          <cell r="H3">
            <v>0</v>
          </cell>
          <cell r="I3">
            <v>0</v>
          </cell>
          <cell r="J3">
            <v>0</v>
          </cell>
          <cell r="K3">
            <v>0</v>
          </cell>
          <cell r="L3">
            <v>0</v>
          </cell>
          <cell r="M3">
            <v>1</v>
          </cell>
          <cell r="N3" t="str">
            <v>EURO</v>
          </cell>
          <cell r="O3" t="str">
            <v>EMRO-EURO-PAHO</v>
          </cell>
          <cell r="P3" t="str">
            <v>EEP</v>
          </cell>
          <cell r="Q3" t="str">
            <v>Not PEF</v>
          </cell>
          <cell r="R3">
            <v>0</v>
          </cell>
          <cell r="S3" t="str">
            <v>Member</v>
          </cell>
          <cell r="T3">
            <v>0</v>
          </cell>
          <cell r="U3">
            <v>0</v>
          </cell>
          <cell r="V3">
            <v>0</v>
          </cell>
          <cell r="W3">
            <v>0</v>
          </cell>
          <cell r="X3">
            <v>0</v>
          </cell>
          <cell r="Y3">
            <v>1</v>
          </cell>
          <cell r="Z3" t="str">
            <v>Non-fragile</v>
          </cell>
          <cell r="AA3" t="str">
            <v>Non-fragile</v>
          </cell>
          <cell r="AB3" t="str">
            <v>Non-fragile</v>
          </cell>
          <cell r="AC3" t="str">
            <v>Non-fragile</v>
          </cell>
          <cell r="AD3" t="str">
            <v>Non-Gavi</v>
          </cell>
          <cell r="AE3" t="str">
            <v>Fully self-financing</v>
          </cell>
          <cell r="AF3" t="str">
            <v>Non-Gavi</v>
          </cell>
          <cell r="AG3" t="str">
            <v>Non-Gavi</v>
          </cell>
          <cell r="AH3" t="str">
            <v>Non-Gavi</v>
          </cell>
          <cell r="AI3" t="str">
            <v>Non-Gavi</v>
          </cell>
          <cell r="AJ3" t="str">
            <v>MIC</v>
          </cell>
          <cell r="AK3" t="str">
            <v>UMIC</v>
          </cell>
          <cell r="AL3" t="str">
            <v>MIC</v>
          </cell>
          <cell r="AM3" t="str">
            <v>UMIC</v>
          </cell>
          <cell r="AN3">
            <v>4860</v>
          </cell>
          <cell r="AO3">
            <v>4860</v>
          </cell>
        </row>
        <row r="4">
          <cell r="A4" t="str">
            <v>DZA</v>
          </cell>
          <cell r="B4">
            <v>12</v>
          </cell>
          <cell r="C4" t="str">
            <v>DZ</v>
          </cell>
          <cell r="D4" t="str">
            <v>Algeria</v>
          </cell>
          <cell r="E4" t="str">
            <v>eng</v>
          </cell>
          <cell r="F4">
            <v>1</v>
          </cell>
          <cell r="G4">
            <v>0</v>
          </cell>
          <cell r="H4">
            <v>0</v>
          </cell>
          <cell r="I4">
            <v>0</v>
          </cell>
          <cell r="J4">
            <v>0</v>
          </cell>
          <cell r="K4">
            <v>0</v>
          </cell>
          <cell r="L4">
            <v>0</v>
          </cell>
          <cell r="M4">
            <v>0</v>
          </cell>
          <cell r="N4" t="str">
            <v>AFRO</v>
          </cell>
          <cell r="O4" t="str">
            <v>Non-Gavi</v>
          </cell>
          <cell r="P4" t="str">
            <v>Non-Gavi</v>
          </cell>
          <cell r="Q4" t="str">
            <v>Not PEF</v>
          </cell>
          <cell r="R4">
            <v>1</v>
          </cell>
          <cell r="S4" t="str">
            <v>Non-Member</v>
          </cell>
          <cell r="T4">
            <v>0</v>
          </cell>
          <cell r="U4">
            <v>0</v>
          </cell>
          <cell r="V4">
            <v>0</v>
          </cell>
          <cell r="W4">
            <v>0</v>
          </cell>
          <cell r="X4">
            <v>0</v>
          </cell>
          <cell r="Y4">
            <v>1</v>
          </cell>
          <cell r="Z4" t="str">
            <v>Non-fragile</v>
          </cell>
          <cell r="AA4" t="str">
            <v>Non-fragile</v>
          </cell>
          <cell r="AB4" t="str">
            <v>Non-fragile</v>
          </cell>
          <cell r="AC4" t="str">
            <v>Non-fragile</v>
          </cell>
          <cell r="AD4" t="str">
            <v>Non-Gavi</v>
          </cell>
          <cell r="AE4" t="str">
            <v>Non-Gavi</v>
          </cell>
          <cell r="AF4" t="str">
            <v>Non-Gavi</v>
          </cell>
          <cell r="AG4" t="str">
            <v>Non-Gavi</v>
          </cell>
          <cell r="AH4" t="str">
            <v>Non-Gavi</v>
          </cell>
          <cell r="AI4" t="str">
            <v>Non-Gavi</v>
          </cell>
          <cell r="AJ4" t="str">
            <v>MIC</v>
          </cell>
          <cell r="AK4" t="str">
            <v>UMIC</v>
          </cell>
          <cell r="AL4" t="str">
            <v>MIC</v>
          </cell>
          <cell r="AM4" t="str">
            <v>LMIC</v>
          </cell>
          <cell r="AO4">
            <v>3960</v>
          </cell>
        </row>
        <row r="5">
          <cell r="A5" t="str">
            <v>AND</v>
          </cell>
          <cell r="B5">
            <v>20</v>
          </cell>
          <cell r="C5" t="str">
            <v>AD</v>
          </cell>
          <cell r="D5" t="str">
            <v>Andorra</v>
          </cell>
          <cell r="E5" t="str">
            <v>eng</v>
          </cell>
          <cell r="F5">
            <v>1</v>
          </cell>
          <cell r="G5">
            <v>0</v>
          </cell>
          <cell r="H5">
            <v>0</v>
          </cell>
          <cell r="I5">
            <v>0</v>
          </cell>
          <cell r="J5">
            <v>0</v>
          </cell>
          <cell r="K5">
            <v>0</v>
          </cell>
          <cell r="L5">
            <v>0</v>
          </cell>
          <cell r="M5">
            <v>0</v>
          </cell>
          <cell r="N5" t="str">
            <v>EURO</v>
          </cell>
          <cell r="O5" t="str">
            <v>Non-Gavi</v>
          </cell>
          <cell r="P5" t="str">
            <v>Non-Gavi</v>
          </cell>
          <cell r="Q5" t="str">
            <v>Not PEF</v>
          </cell>
          <cell r="R5">
            <v>0</v>
          </cell>
          <cell r="S5" t="str">
            <v>Non-Member</v>
          </cell>
          <cell r="T5">
            <v>0</v>
          </cell>
          <cell r="U5">
            <v>0</v>
          </cell>
          <cell r="V5">
            <v>0</v>
          </cell>
          <cell r="W5">
            <v>0</v>
          </cell>
          <cell r="X5">
            <v>0</v>
          </cell>
          <cell r="Y5">
            <v>0</v>
          </cell>
          <cell r="Z5" t="str">
            <v>Non-fragile</v>
          </cell>
          <cell r="AA5" t="str">
            <v>Non-fragile</v>
          </cell>
          <cell r="AB5" t="str">
            <v>Non-fragile</v>
          </cell>
          <cell r="AC5" t="str">
            <v>Non-fragile</v>
          </cell>
          <cell r="AD5" t="str">
            <v>Non-Gavi</v>
          </cell>
          <cell r="AE5" t="str">
            <v>Non-Gavi</v>
          </cell>
          <cell r="AF5" t="str">
            <v>Non-Gavi</v>
          </cell>
          <cell r="AG5" t="str">
            <v>Non-Gavi</v>
          </cell>
          <cell r="AH5" t="str">
            <v>Non-Gavi</v>
          </cell>
          <cell r="AI5" t="str">
            <v>Non-Gavi</v>
          </cell>
          <cell r="AJ5" t="str">
            <v>HIC</v>
          </cell>
          <cell r="AK5" t="str">
            <v>HIC</v>
          </cell>
          <cell r="AL5" t="str">
            <v>HIC</v>
          </cell>
          <cell r="AM5" t="str">
            <v>HIC</v>
          </cell>
        </row>
        <row r="6">
          <cell r="A6" t="str">
            <v>AGO</v>
          </cell>
          <cell r="B6">
            <v>24</v>
          </cell>
          <cell r="C6" t="str">
            <v>AO</v>
          </cell>
          <cell r="D6" t="str">
            <v>Angola</v>
          </cell>
          <cell r="E6" t="str">
            <v>eng</v>
          </cell>
          <cell r="F6">
            <v>1</v>
          </cell>
          <cell r="G6">
            <v>1</v>
          </cell>
          <cell r="H6">
            <v>1</v>
          </cell>
          <cell r="I6">
            <v>1</v>
          </cell>
          <cell r="J6">
            <v>1</v>
          </cell>
          <cell r="K6">
            <v>0</v>
          </cell>
          <cell r="L6">
            <v>0</v>
          </cell>
          <cell r="M6">
            <v>1</v>
          </cell>
          <cell r="N6" t="str">
            <v>AFRO</v>
          </cell>
          <cell r="O6" t="str">
            <v>Francophone Africa</v>
          </cell>
          <cell r="P6" t="str">
            <v>FA</v>
          </cell>
          <cell r="Q6" t="str">
            <v>Tier 3</v>
          </cell>
          <cell r="R6">
            <v>1</v>
          </cell>
          <cell r="S6" t="str">
            <v>Non-Member</v>
          </cell>
          <cell r="T6">
            <v>0</v>
          </cell>
          <cell r="U6">
            <v>0</v>
          </cell>
          <cell r="V6">
            <v>0</v>
          </cell>
          <cell r="W6">
            <v>1</v>
          </cell>
          <cell r="X6">
            <v>1</v>
          </cell>
          <cell r="Y6">
            <v>1</v>
          </cell>
          <cell r="Z6" t="str">
            <v>Non-fragile</v>
          </cell>
          <cell r="AA6" t="str">
            <v>Non-fragile</v>
          </cell>
          <cell r="AB6" t="str">
            <v>Non-fragile</v>
          </cell>
          <cell r="AC6" t="str">
            <v>Non-fragile</v>
          </cell>
          <cell r="AD6" t="str">
            <v>Post Transition</v>
          </cell>
          <cell r="AE6" t="str">
            <v>Accelerated transition phase</v>
          </cell>
          <cell r="AF6" t="str">
            <v>Fully self-financing</v>
          </cell>
          <cell r="AG6" t="str">
            <v>Fully self-financing</v>
          </cell>
          <cell r="AH6" t="str">
            <v>Fully self-financing</v>
          </cell>
          <cell r="AI6" t="str">
            <v>Non-Gavi</v>
          </cell>
          <cell r="AJ6" t="str">
            <v>MIC</v>
          </cell>
          <cell r="AK6" t="str">
            <v>LMIC</v>
          </cell>
          <cell r="AL6" t="str">
            <v>MIC</v>
          </cell>
          <cell r="AM6" t="str">
            <v>LMIC</v>
          </cell>
          <cell r="AN6">
            <v>3370</v>
          </cell>
          <cell r="AO6">
            <v>3210</v>
          </cell>
        </row>
        <row r="7">
          <cell r="A7" t="str">
            <v>ATG</v>
          </cell>
          <cell r="B7">
            <v>28</v>
          </cell>
          <cell r="C7" t="str">
            <v>AG</v>
          </cell>
          <cell r="D7" t="str">
            <v>Antigua and Barbuda</v>
          </cell>
          <cell r="E7" t="str">
            <v>eng</v>
          </cell>
          <cell r="F7">
            <v>1</v>
          </cell>
          <cell r="G7">
            <v>0</v>
          </cell>
          <cell r="H7">
            <v>0</v>
          </cell>
          <cell r="I7">
            <v>0</v>
          </cell>
          <cell r="J7">
            <v>0</v>
          </cell>
          <cell r="K7">
            <v>0</v>
          </cell>
          <cell r="L7">
            <v>0</v>
          </cell>
          <cell r="M7">
            <v>0</v>
          </cell>
          <cell r="N7" t="str">
            <v>PAHO</v>
          </cell>
          <cell r="O7" t="str">
            <v>Non-Gavi</v>
          </cell>
          <cell r="P7" t="str">
            <v>Non-Gavi</v>
          </cell>
          <cell r="Q7" t="str">
            <v>Not PEF</v>
          </cell>
          <cell r="R7">
            <v>0</v>
          </cell>
          <cell r="S7" t="str">
            <v>Non-Member</v>
          </cell>
          <cell r="T7">
            <v>0</v>
          </cell>
          <cell r="U7">
            <v>0</v>
          </cell>
          <cell r="V7">
            <v>0</v>
          </cell>
          <cell r="W7">
            <v>0</v>
          </cell>
          <cell r="X7">
            <v>0</v>
          </cell>
          <cell r="Y7">
            <v>1</v>
          </cell>
          <cell r="Z7" t="str">
            <v>Non-fragile</v>
          </cell>
          <cell r="AA7" t="str">
            <v>Non-fragile</v>
          </cell>
          <cell r="AB7" t="str">
            <v>Non-fragile</v>
          </cell>
          <cell r="AC7" t="str">
            <v>Non-fragile</v>
          </cell>
          <cell r="AD7" t="str">
            <v>Non-Gavi</v>
          </cell>
          <cell r="AE7" t="str">
            <v>Non-Gavi</v>
          </cell>
          <cell r="AF7" t="str">
            <v>Non-Gavi</v>
          </cell>
          <cell r="AG7" t="str">
            <v>Non-Gavi</v>
          </cell>
          <cell r="AH7" t="str">
            <v>Non-Gavi</v>
          </cell>
          <cell r="AI7" t="str">
            <v>Non-Gavi</v>
          </cell>
          <cell r="AJ7" t="str">
            <v>HIC</v>
          </cell>
          <cell r="AK7" t="str">
            <v>HIC</v>
          </cell>
          <cell r="AL7" t="str">
            <v>HIC</v>
          </cell>
          <cell r="AM7" t="str">
            <v>HIC</v>
          </cell>
          <cell r="AN7">
            <v>15890</v>
          </cell>
          <cell r="AO7">
            <v>15890</v>
          </cell>
        </row>
        <row r="8">
          <cell r="A8" t="str">
            <v>ARG</v>
          </cell>
          <cell r="B8">
            <v>32</v>
          </cell>
          <cell r="C8" t="str">
            <v>AR</v>
          </cell>
          <cell r="D8" t="str">
            <v>Argentina</v>
          </cell>
          <cell r="E8" t="str">
            <v>eng</v>
          </cell>
          <cell r="F8">
            <v>1</v>
          </cell>
          <cell r="G8">
            <v>0</v>
          </cell>
          <cell r="H8">
            <v>0</v>
          </cell>
          <cell r="I8">
            <v>0</v>
          </cell>
          <cell r="J8">
            <v>0</v>
          </cell>
          <cell r="K8">
            <v>0</v>
          </cell>
          <cell r="L8">
            <v>0</v>
          </cell>
          <cell r="M8">
            <v>0</v>
          </cell>
          <cell r="N8" t="str">
            <v>PAHO</v>
          </cell>
          <cell r="O8" t="str">
            <v>Non-Gavi</v>
          </cell>
          <cell r="P8" t="str">
            <v>Non-Gavi</v>
          </cell>
          <cell r="Q8" t="str">
            <v>Not PEF</v>
          </cell>
          <cell r="R8">
            <v>0</v>
          </cell>
          <cell r="S8" t="str">
            <v>Non-Member</v>
          </cell>
          <cell r="T8">
            <v>0</v>
          </cell>
          <cell r="U8">
            <v>0</v>
          </cell>
          <cell r="V8">
            <v>0</v>
          </cell>
          <cell r="W8">
            <v>0</v>
          </cell>
          <cell r="X8">
            <v>0</v>
          </cell>
          <cell r="Y8">
            <v>1</v>
          </cell>
          <cell r="Z8" t="str">
            <v>Non-fragile</v>
          </cell>
          <cell r="AA8" t="str">
            <v>Non-fragile</v>
          </cell>
          <cell r="AB8" t="str">
            <v>Non-fragile</v>
          </cell>
          <cell r="AC8" t="str">
            <v>Non-fragile</v>
          </cell>
          <cell r="AD8" t="str">
            <v>Non-Gavi</v>
          </cell>
          <cell r="AE8" t="str">
            <v>Non-Gavi</v>
          </cell>
          <cell r="AF8" t="str">
            <v>Non-Gavi</v>
          </cell>
          <cell r="AG8" t="str">
            <v>Non-Gavi</v>
          </cell>
          <cell r="AH8" t="str">
            <v>Non-Gavi</v>
          </cell>
          <cell r="AI8" t="str">
            <v>Non-Gavi</v>
          </cell>
          <cell r="AJ8" t="str">
            <v>MIC</v>
          </cell>
          <cell r="AK8" t="str">
            <v>UMIC</v>
          </cell>
          <cell r="AL8" t="str">
            <v>MIC</v>
          </cell>
          <cell r="AM8" t="str">
            <v>UMIC</v>
          </cell>
          <cell r="AN8">
            <v>12390</v>
          </cell>
          <cell r="AO8">
            <v>12390</v>
          </cell>
        </row>
        <row r="9">
          <cell r="A9" t="str">
            <v>ARM</v>
          </cell>
          <cell r="B9">
            <v>51</v>
          </cell>
          <cell r="C9" t="str">
            <v>AM</v>
          </cell>
          <cell r="D9" t="str">
            <v>Armenia</v>
          </cell>
          <cell r="E9" t="str">
            <v>eng</v>
          </cell>
          <cell r="F9">
            <v>1</v>
          </cell>
          <cell r="G9">
            <v>1</v>
          </cell>
          <cell r="H9">
            <v>1</v>
          </cell>
          <cell r="I9">
            <v>1</v>
          </cell>
          <cell r="J9">
            <v>1</v>
          </cell>
          <cell r="K9">
            <v>0</v>
          </cell>
          <cell r="L9">
            <v>0</v>
          </cell>
          <cell r="M9">
            <v>1</v>
          </cell>
          <cell r="N9" t="str">
            <v>EURO</v>
          </cell>
          <cell r="O9" t="str">
            <v>EMRO-EURO-PAHO</v>
          </cell>
          <cell r="P9" t="str">
            <v>EEP</v>
          </cell>
          <cell r="Q9" t="str">
            <v>Tier 3</v>
          </cell>
          <cell r="R9">
            <v>0</v>
          </cell>
          <cell r="S9" t="str">
            <v>Member</v>
          </cell>
          <cell r="T9">
            <v>0</v>
          </cell>
          <cell r="U9">
            <v>0</v>
          </cell>
          <cell r="V9">
            <v>0</v>
          </cell>
          <cell r="W9">
            <v>0</v>
          </cell>
          <cell r="X9">
            <v>0</v>
          </cell>
          <cell r="Y9">
            <v>1</v>
          </cell>
          <cell r="Z9" t="str">
            <v>Non-fragile</v>
          </cell>
          <cell r="AA9" t="str">
            <v>Non-fragile</v>
          </cell>
          <cell r="AB9" t="str">
            <v>Non-fragile</v>
          </cell>
          <cell r="AC9" t="str">
            <v>Non-fragile</v>
          </cell>
          <cell r="AD9" t="str">
            <v>Post Transition</v>
          </cell>
          <cell r="AE9" t="str">
            <v>Accelerated transition phase</v>
          </cell>
          <cell r="AF9" t="str">
            <v>Fully self-financing</v>
          </cell>
          <cell r="AG9" t="str">
            <v>Fully self-financing</v>
          </cell>
          <cell r="AH9" t="str">
            <v>Fully self-financing</v>
          </cell>
          <cell r="AI9" t="str">
            <v>Non-Gavi</v>
          </cell>
          <cell r="AJ9" t="str">
            <v>MIC</v>
          </cell>
          <cell r="AK9" t="str">
            <v>UMIC</v>
          </cell>
          <cell r="AL9" t="str">
            <v>MIC</v>
          </cell>
          <cell r="AM9" t="str">
            <v>UMIC</v>
          </cell>
          <cell r="AN9">
            <v>4230</v>
          </cell>
          <cell r="AO9">
            <v>4230</v>
          </cell>
        </row>
        <row r="10">
          <cell r="A10" t="str">
            <v>AUS</v>
          </cell>
          <cell r="B10">
            <v>36</v>
          </cell>
          <cell r="C10" t="str">
            <v>AU</v>
          </cell>
          <cell r="D10" t="str">
            <v>Australia</v>
          </cell>
          <cell r="E10" t="str">
            <v>eng</v>
          </cell>
          <cell r="F10">
            <v>1</v>
          </cell>
          <cell r="G10">
            <v>0</v>
          </cell>
          <cell r="H10">
            <v>0</v>
          </cell>
          <cell r="I10">
            <v>0</v>
          </cell>
          <cell r="J10">
            <v>0</v>
          </cell>
          <cell r="K10">
            <v>0</v>
          </cell>
          <cell r="L10">
            <v>0</v>
          </cell>
          <cell r="M10">
            <v>0</v>
          </cell>
          <cell r="N10" t="str">
            <v>WPRO</v>
          </cell>
          <cell r="O10" t="str">
            <v>Non-Gavi</v>
          </cell>
          <cell r="P10" t="str">
            <v>Non-Gavi</v>
          </cell>
          <cell r="Q10" t="str">
            <v>Not PEF</v>
          </cell>
          <cell r="R10">
            <v>0</v>
          </cell>
          <cell r="S10" t="str">
            <v>Non-Member</v>
          </cell>
          <cell r="T10">
            <v>1</v>
          </cell>
          <cell r="U10">
            <v>0</v>
          </cell>
          <cell r="V10">
            <v>0</v>
          </cell>
          <cell r="W10">
            <v>0</v>
          </cell>
          <cell r="X10">
            <v>0</v>
          </cell>
          <cell r="Y10">
            <v>0</v>
          </cell>
          <cell r="Z10" t="str">
            <v>Non-fragile</v>
          </cell>
          <cell r="AA10" t="str">
            <v>Non-fragile</v>
          </cell>
          <cell r="AB10" t="str">
            <v>Non-fragile</v>
          </cell>
          <cell r="AC10" t="str">
            <v>Non-fragile</v>
          </cell>
          <cell r="AD10" t="str">
            <v>Non-Gavi</v>
          </cell>
          <cell r="AE10" t="str">
            <v>Non-Gavi</v>
          </cell>
          <cell r="AF10" t="str">
            <v>Non-Gavi</v>
          </cell>
          <cell r="AG10" t="str">
            <v>Non-Gavi</v>
          </cell>
          <cell r="AH10" t="str">
            <v>Non-Gavi</v>
          </cell>
          <cell r="AI10" t="str">
            <v>Non-Gavi</v>
          </cell>
          <cell r="AJ10" t="str">
            <v>HIC</v>
          </cell>
          <cell r="AK10" t="str">
            <v>HIC</v>
          </cell>
          <cell r="AL10" t="str">
            <v>HIC</v>
          </cell>
          <cell r="AM10" t="str">
            <v>HIC</v>
          </cell>
          <cell r="AN10">
            <v>53250</v>
          </cell>
          <cell r="AO10">
            <v>53250</v>
          </cell>
        </row>
        <row r="11">
          <cell r="A11" t="str">
            <v>AUT</v>
          </cell>
          <cell r="B11">
            <v>40</v>
          </cell>
          <cell r="C11" t="str">
            <v>AT</v>
          </cell>
          <cell r="D11" t="str">
            <v>Austria</v>
          </cell>
          <cell r="E11" t="str">
            <v>eng</v>
          </cell>
          <cell r="F11">
            <v>1</v>
          </cell>
          <cell r="G11">
            <v>0</v>
          </cell>
          <cell r="H11">
            <v>0</v>
          </cell>
          <cell r="I11">
            <v>0</v>
          </cell>
          <cell r="J11">
            <v>0</v>
          </cell>
          <cell r="K11">
            <v>0</v>
          </cell>
          <cell r="L11">
            <v>0</v>
          </cell>
          <cell r="M11">
            <v>0</v>
          </cell>
          <cell r="N11" t="str">
            <v>EURO</v>
          </cell>
          <cell r="O11" t="str">
            <v>Non-Gavi</v>
          </cell>
          <cell r="P11" t="str">
            <v>Non-Gavi</v>
          </cell>
          <cell r="Q11" t="str">
            <v>Not PEF</v>
          </cell>
          <cell r="R11">
            <v>0</v>
          </cell>
          <cell r="S11" t="str">
            <v>Non-Member</v>
          </cell>
          <cell r="T11">
            <v>0</v>
          </cell>
          <cell r="U11">
            <v>0</v>
          </cell>
          <cell r="V11">
            <v>0</v>
          </cell>
          <cell r="W11">
            <v>0</v>
          </cell>
          <cell r="X11">
            <v>0</v>
          </cell>
          <cell r="Y11">
            <v>0</v>
          </cell>
          <cell r="Z11" t="str">
            <v>Non-fragile</v>
          </cell>
          <cell r="AA11" t="str">
            <v>Non-fragile</v>
          </cell>
          <cell r="AB11" t="str">
            <v>Non-fragile</v>
          </cell>
          <cell r="AC11" t="str">
            <v>Non-fragile</v>
          </cell>
          <cell r="AD11" t="str">
            <v>Non-Gavi</v>
          </cell>
          <cell r="AE11" t="str">
            <v>Non-Gavi</v>
          </cell>
          <cell r="AF11" t="str">
            <v>Non-Gavi</v>
          </cell>
          <cell r="AG11" t="str">
            <v>Non-Gavi</v>
          </cell>
          <cell r="AH11" t="str">
            <v>Non-Gavi</v>
          </cell>
          <cell r="AI11" t="str">
            <v>Non-Gavi</v>
          </cell>
          <cell r="AJ11" t="str">
            <v>HIC</v>
          </cell>
          <cell r="AK11" t="str">
            <v>HIC</v>
          </cell>
          <cell r="AL11" t="str">
            <v>HIC</v>
          </cell>
          <cell r="AM11" t="str">
            <v>HIC</v>
          </cell>
          <cell r="AN11">
            <v>49350</v>
          </cell>
          <cell r="AO11">
            <v>49400</v>
          </cell>
        </row>
        <row r="12">
          <cell r="A12" t="str">
            <v>AZE</v>
          </cell>
          <cell r="B12">
            <v>31</v>
          </cell>
          <cell r="C12" t="str">
            <v>AZ</v>
          </cell>
          <cell r="D12" t="str">
            <v>Azerbaijan</v>
          </cell>
          <cell r="E12" t="str">
            <v>eng</v>
          </cell>
          <cell r="F12">
            <v>1</v>
          </cell>
          <cell r="G12">
            <v>1</v>
          </cell>
          <cell r="H12">
            <v>1</v>
          </cell>
          <cell r="I12">
            <v>1</v>
          </cell>
          <cell r="J12">
            <v>1</v>
          </cell>
          <cell r="K12">
            <v>0</v>
          </cell>
          <cell r="L12">
            <v>0</v>
          </cell>
          <cell r="M12">
            <v>1</v>
          </cell>
          <cell r="N12" t="str">
            <v>EURO</v>
          </cell>
          <cell r="O12" t="str">
            <v>EMRO-EURO-PAHO</v>
          </cell>
          <cell r="P12" t="str">
            <v>EEP</v>
          </cell>
          <cell r="Q12" t="str">
            <v>Tier 3</v>
          </cell>
          <cell r="R12">
            <v>0</v>
          </cell>
          <cell r="S12" t="str">
            <v>Non-Member</v>
          </cell>
          <cell r="T12">
            <v>0</v>
          </cell>
          <cell r="U12">
            <v>0</v>
          </cell>
          <cell r="V12">
            <v>0</v>
          </cell>
          <cell r="W12">
            <v>0</v>
          </cell>
          <cell r="X12">
            <v>0</v>
          </cell>
          <cell r="Y12">
            <v>1</v>
          </cell>
          <cell r="Z12" t="str">
            <v>Non-fragile</v>
          </cell>
          <cell r="AA12" t="str">
            <v>Non-fragile</v>
          </cell>
          <cell r="AB12" t="str">
            <v>Non-fragile</v>
          </cell>
          <cell r="AC12" t="str">
            <v>Non-fragile</v>
          </cell>
          <cell r="AD12" t="str">
            <v>Post Transition</v>
          </cell>
          <cell r="AE12" t="str">
            <v>Accelerated transition phase</v>
          </cell>
          <cell r="AF12" t="str">
            <v>Fully self-financing</v>
          </cell>
          <cell r="AG12" t="str">
            <v>Fully self-financing</v>
          </cell>
          <cell r="AH12" t="str">
            <v>Fully self-financing</v>
          </cell>
          <cell r="AI12" t="str">
            <v>Non-Gavi</v>
          </cell>
          <cell r="AJ12" t="str">
            <v>MIC</v>
          </cell>
          <cell r="AK12" t="str">
            <v>UMIC</v>
          </cell>
          <cell r="AL12" t="str">
            <v>MIC</v>
          </cell>
          <cell r="AM12" t="str">
            <v>UMIC</v>
          </cell>
          <cell r="AN12">
            <v>4050</v>
          </cell>
          <cell r="AO12">
            <v>4060</v>
          </cell>
        </row>
        <row r="13">
          <cell r="A13" t="str">
            <v>BHS</v>
          </cell>
          <cell r="B13">
            <v>44</v>
          </cell>
          <cell r="C13" t="str">
            <v>BS</v>
          </cell>
          <cell r="D13" t="str">
            <v>Bahamas</v>
          </cell>
          <cell r="E13" t="str">
            <v>eng</v>
          </cell>
          <cell r="F13">
            <v>1</v>
          </cell>
          <cell r="G13">
            <v>0</v>
          </cell>
          <cell r="H13">
            <v>0</v>
          </cell>
          <cell r="I13">
            <v>0</v>
          </cell>
          <cell r="J13">
            <v>0</v>
          </cell>
          <cell r="K13">
            <v>0</v>
          </cell>
          <cell r="L13">
            <v>0</v>
          </cell>
          <cell r="M13">
            <v>0</v>
          </cell>
          <cell r="N13" t="str">
            <v>PAHO</v>
          </cell>
          <cell r="O13" t="str">
            <v>Non-Gavi</v>
          </cell>
          <cell r="P13" t="str">
            <v>Non-Gavi</v>
          </cell>
          <cell r="Q13" t="str">
            <v>Not PEF</v>
          </cell>
          <cell r="R13">
            <v>0</v>
          </cell>
          <cell r="S13" t="str">
            <v>Non-Member</v>
          </cell>
          <cell r="T13">
            <v>0</v>
          </cell>
          <cell r="U13">
            <v>0</v>
          </cell>
          <cell r="V13">
            <v>0</v>
          </cell>
          <cell r="W13">
            <v>0</v>
          </cell>
          <cell r="X13">
            <v>0</v>
          </cell>
          <cell r="Y13">
            <v>1</v>
          </cell>
          <cell r="Z13" t="str">
            <v>Non-fragile</v>
          </cell>
          <cell r="AA13" t="str">
            <v>Non-fragile</v>
          </cell>
          <cell r="AB13" t="str">
            <v>Non-fragile</v>
          </cell>
          <cell r="AC13" t="str">
            <v>Non-fragile</v>
          </cell>
          <cell r="AD13" t="str">
            <v>Non-Gavi</v>
          </cell>
          <cell r="AE13" t="str">
            <v>Non-Gavi</v>
          </cell>
          <cell r="AF13" t="str">
            <v>Non-Gavi</v>
          </cell>
          <cell r="AG13" t="str">
            <v>Non-Gavi</v>
          </cell>
          <cell r="AH13" t="str">
            <v>Non-Gavi</v>
          </cell>
          <cell r="AI13" t="str">
            <v>Non-Gavi</v>
          </cell>
          <cell r="AJ13" t="str">
            <v>HIC</v>
          </cell>
          <cell r="AK13" t="str">
            <v>HIC</v>
          </cell>
          <cell r="AL13" t="str">
            <v>HIC</v>
          </cell>
          <cell r="AM13" t="str">
            <v>HIC</v>
          </cell>
          <cell r="AN13">
            <v>30520</v>
          </cell>
          <cell r="AO13">
            <v>30520</v>
          </cell>
        </row>
        <row r="14">
          <cell r="A14" t="str">
            <v>BHR</v>
          </cell>
          <cell r="B14">
            <v>48</v>
          </cell>
          <cell r="C14" t="str">
            <v>BH</v>
          </cell>
          <cell r="D14" t="str">
            <v>Bahrain</v>
          </cell>
          <cell r="E14" t="str">
            <v>eng</v>
          </cell>
          <cell r="F14">
            <v>1</v>
          </cell>
          <cell r="G14">
            <v>0</v>
          </cell>
          <cell r="H14">
            <v>0</v>
          </cell>
          <cell r="I14">
            <v>0</v>
          </cell>
          <cell r="J14">
            <v>0</v>
          </cell>
          <cell r="K14">
            <v>0</v>
          </cell>
          <cell r="L14">
            <v>0</v>
          </cell>
          <cell r="M14">
            <v>0</v>
          </cell>
          <cell r="N14" t="str">
            <v>EMRO</v>
          </cell>
          <cell r="O14" t="str">
            <v>Non-Gavi</v>
          </cell>
          <cell r="P14" t="str">
            <v>Non-Gavi</v>
          </cell>
          <cell r="Q14" t="str">
            <v>Not PEF</v>
          </cell>
          <cell r="R14">
            <v>0</v>
          </cell>
          <cell r="S14" t="str">
            <v>Non-Member</v>
          </cell>
          <cell r="T14">
            <v>0</v>
          </cell>
          <cell r="U14">
            <v>0</v>
          </cell>
          <cell r="V14">
            <v>0</v>
          </cell>
          <cell r="W14">
            <v>0</v>
          </cell>
          <cell r="X14">
            <v>0</v>
          </cell>
          <cell r="Y14">
            <v>1</v>
          </cell>
          <cell r="Z14" t="str">
            <v>Non-fragile</v>
          </cell>
          <cell r="AA14" t="str">
            <v>Non-fragile</v>
          </cell>
          <cell r="AB14" t="str">
            <v>Non-fragile</v>
          </cell>
          <cell r="AC14" t="str">
            <v>Non-fragile</v>
          </cell>
          <cell r="AD14" t="str">
            <v>Non-Gavi</v>
          </cell>
          <cell r="AE14" t="str">
            <v>Non-Gavi</v>
          </cell>
          <cell r="AF14" t="str">
            <v>Non-Gavi</v>
          </cell>
          <cell r="AG14" t="str">
            <v>Non-Gavi</v>
          </cell>
          <cell r="AH14" t="str">
            <v>Non-Gavi</v>
          </cell>
          <cell r="AI14" t="str">
            <v>Non-Gavi</v>
          </cell>
          <cell r="AJ14" t="str">
            <v>HIC</v>
          </cell>
          <cell r="AK14" t="str">
            <v>HIC</v>
          </cell>
          <cell r="AL14" t="str">
            <v>HIC</v>
          </cell>
          <cell r="AM14" t="str">
            <v>HIC</v>
          </cell>
          <cell r="AN14">
            <v>21890</v>
          </cell>
          <cell r="AO14">
            <v>21900</v>
          </cell>
        </row>
        <row r="15">
          <cell r="A15" t="str">
            <v>BGD</v>
          </cell>
          <cell r="B15">
            <v>50</v>
          </cell>
          <cell r="C15" t="str">
            <v>BD</v>
          </cell>
          <cell r="D15" t="str">
            <v>Bangladesh</v>
          </cell>
          <cell r="E15" t="str">
            <v>eng</v>
          </cell>
          <cell r="F15">
            <v>1</v>
          </cell>
          <cell r="G15">
            <v>1</v>
          </cell>
          <cell r="H15">
            <v>1</v>
          </cell>
          <cell r="I15">
            <v>1</v>
          </cell>
          <cell r="J15">
            <v>1</v>
          </cell>
          <cell r="K15">
            <v>1</v>
          </cell>
          <cell r="L15">
            <v>1</v>
          </cell>
          <cell r="M15">
            <v>1</v>
          </cell>
          <cell r="N15" t="str">
            <v>SEARO</v>
          </cell>
          <cell r="O15" t="str">
            <v>Asia-Pacific</v>
          </cell>
          <cell r="P15" t="str">
            <v>AP</v>
          </cell>
          <cell r="Q15" t="str">
            <v>Tier 3</v>
          </cell>
          <cell r="R15">
            <v>0</v>
          </cell>
          <cell r="S15" t="str">
            <v>Non-Member</v>
          </cell>
          <cell r="T15">
            <v>1</v>
          </cell>
          <cell r="U15">
            <v>1</v>
          </cell>
          <cell r="V15">
            <v>0</v>
          </cell>
          <cell r="W15">
            <v>0</v>
          </cell>
          <cell r="X15">
            <v>0</v>
          </cell>
          <cell r="Y15">
            <v>1</v>
          </cell>
          <cell r="Z15" t="str">
            <v>Non-fragile</v>
          </cell>
          <cell r="AA15" t="str">
            <v>Non-fragile</v>
          </cell>
          <cell r="AB15" t="str">
            <v>Non-fragile</v>
          </cell>
          <cell r="AC15" t="str">
            <v>Non-fragile</v>
          </cell>
          <cell r="AD15" t="str">
            <v>Priority</v>
          </cell>
          <cell r="AE15" t="str">
            <v>Preparatory transition phase</v>
          </cell>
          <cell r="AF15" t="str">
            <v>Preparatory transition phase</v>
          </cell>
          <cell r="AG15" t="str">
            <v>Preparatory transition phase</v>
          </cell>
          <cell r="AH15" t="str">
            <v>Preparatory transition phase</v>
          </cell>
          <cell r="AI15" t="str">
            <v>Preparatory transition phase</v>
          </cell>
          <cell r="AJ15" t="str">
            <v>MIC</v>
          </cell>
          <cell r="AK15" t="str">
            <v>LMIC</v>
          </cell>
          <cell r="AL15" t="str">
            <v>MIC</v>
          </cell>
          <cell r="AM15" t="str">
            <v>LMIC</v>
          </cell>
          <cell r="AN15">
            <v>1750</v>
          </cell>
          <cell r="AO15">
            <v>1750</v>
          </cell>
        </row>
        <row r="16">
          <cell r="A16" t="str">
            <v>BRB</v>
          </cell>
          <cell r="B16">
            <v>52</v>
          </cell>
          <cell r="C16" t="str">
            <v>BB</v>
          </cell>
          <cell r="D16" t="str">
            <v>Barbados</v>
          </cell>
          <cell r="E16" t="str">
            <v>eng</v>
          </cell>
          <cell r="F16">
            <v>1</v>
          </cell>
          <cell r="G16">
            <v>0</v>
          </cell>
          <cell r="H16">
            <v>0</v>
          </cell>
          <cell r="I16">
            <v>0</v>
          </cell>
          <cell r="J16">
            <v>0</v>
          </cell>
          <cell r="K16">
            <v>0</v>
          </cell>
          <cell r="L16">
            <v>0</v>
          </cell>
          <cell r="M16">
            <v>0</v>
          </cell>
          <cell r="N16" t="str">
            <v>PAHO</v>
          </cell>
          <cell r="O16" t="str">
            <v>Non-Gavi</v>
          </cell>
          <cell r="P16" t="str">
            <v>Non-Gavi</v>
          </cell>
          <cell r="Q16" t="str">
            <v>Not PEF</v>
          </cell>
          <cell r="R16">
            <v>0</v>
          </cell>
          <cell r="S16" t="str">
            <v>Non-Member</v>
          </cell>
          <cell r="T16">
            <v>0</v>
          </cell>
          <cell r="U16">
            <v>0</v>
          </cell>
          <cell r="V16">
            <v>0</v>
          </cell>
          <cell r="W16">
            <v>0</v>
          </cell>
          <cell r="X16">
            <v>0</v>
          </cell>
          <cell r="Y16">
            <v>1</v>
          </cell>
          <cell r="Z16" t="str">
            <v>Non-fragile</v>
          </cell>
          <cell r="AA16" t="str">
            <v>Non-fragile</v>
          </cell>
          <cell r="AB16" t="str">
            <v>Non-fragile</v>
          </cell>
          <cell r="AC16" t="str">
            <v>Non-fragile</v>
          </cell>
          <cell r="AD16" t="str">
            <v>Non-Gavi</v>
          </cell>
          <cell r="AE16" t="str">
            <v>Non-Gavi</v>
          </cell>
          <cell r="AF16" t="str">
            <v>Non-Gavi</v>
          </cell>
          <cell r="AG16" t="str">
            <v>Non-Gavi</v>
          </cell>
          <cell r="AH16" t="str">
            <v>Non-Gavi</v>
          </cell>
          <cell r="AI16" t="str">
            <v>Non-Gavi</v>
          </cell>
          <cell r="AJ16" t="str">
            <v>HIC</v>
          </cell>
          <cell r="AK16" t="str">
            <v>HIC</v>
          </cell>
          <cell r="AL16" t="str">
            <v>HIC</v>
          </cell>
          <cell r="AM16" t="str">
            <v>HIC</v>
          </cell>
          <cell r="AN16">
            <v>15410</v>
          </cell>
          <cell r="AO16">
            <v>16700</v>
          </cell>
        </row>
        <row r="17">
          <cell r="A17" t="str">
            <v>BLR</v>
          </cell>
          <cell r="B17">
            <v>112</v>
          </cell>
          <cell r="C17" t="str">
            <v>BY</v>
          </cell>
          <cell r="D17" t="str">
            <v>Belarus</v>
          </cell>
          <cell r="E17" t="str">
            <v>eng</v>
          </cell>
          <cell r="F17">
            <v>1</v>
          </cell>
          <cell r="G17">
            <v>0</v>
          </cell>
          <cell r="H17">
            <v>0</v>
          </cell>
          <cell r="I17">
            <v>0</v>
          </cell>
          <cell r="J17">
            <v>0</v>
          </cell>
          <cell r="K17">
            <v>0</v>
          </cell>
          <cell r="L17">
            <v>0</v>
          </cell>
          <cell r="M17">
            <v>0</v>
          </cell>
          <cell r="N17" t="str">
            <v>EURO</v>
          </cell>
          <cell r="O17" t="str">
            <v>Non-Gavi</v>
          </cell>
          <cell r="P17" t="str">
            <v>Non-Gavi</v>
          </cell>
          <cell r="Q17" t="str">
            <v>Not PEF</v>
          </cell>
          <cell r="R17">
            <v>0</v>
          </cell>
          <cell r="S17" t="str">
            <v>Non-Member</v>
          </cell>
          <cell r="T17">
            <v>0</v>
          </cell>
          <cell r="U17">
            <v>0</v>
          </cell>
          <cell r="V17">
            <v>0</v>
          </cell>
          <cell r="W17">
            <v>0</v>
          </cell>
          <cell r="X17">
            <v>0</v>
          </cell>
          <cell r="Y17">
            <v>0</v>
          </cell>
          <cell r="Z17" t="str">
            <v>Non-fragile</v>
          </cell>
          <cell r="AA17" t="str">
            <v>Non-fragile</v>
          </cell>
          <cell r="AB17" t="str">
            <v>Non-fragile</v>
          </cell>
          <cell r="AC17" t="str">
            <v>Non-fragile</v>
          </cell>
          <cell r="AD17" t="str">
            <v>Non-Gavi</v>
          </cell>
          <cell r="AE17" t="str">
            <v>Non-Gavi</v>
          </cell>
          <cell r="AF17" t="str">
            <v>Non-Gavi</v>
          </cell>
          <cell r="AG17" t="str">
            <v>Non-Gavi</v>
          </cell>
          <cell r="AH17" t="str">
            <v>Non-Gavi</v>
          </cell>
          <cell r="AI17" t="str">
            <v>Non-Gavi</v>
          </cell>
          <cell r="AJ17" t="str">
            <v>MIC</v>
          </cell>
          <cell r="AK17" t="str">
            <v>UMIC</v>
          </cell>
          <cell r="AL17" t="str">
            <v>MIC</v>
          </cell>
          <cell r="AM17" t="str">
            <v>UMIC</v>
          </cell>
          <cell r="AN17">
            <v>5700</v>
          </cell>
          <cell r="AO17">
            <v>5700</v>
          </cell>
        </row>
        <row r="18">
          <cell r="A18" t="str">
            <v>BEL</v>
          </cell>
          <cell r="B18">
            <v>56</v>
          </cell>
          <cell r="C18" t="str">
            <v>BE</v>
          </cell>
          <cell r="D18" t="str">
            <v>Belgium</v>
          </cell>
          <cell r="E18" t="str">
            <v>eng</v>
          </cell>
          <cell r="F18">
            <v>1</v>
          </cell>
          <cell r="G18">
            <v>0</v>
          </cell>
          <cell r="H18">
            <v>0</v>
          </cell>
          <cell r="I18">
            <v>0</v>
          </cell>
          <cell r="J18">
            <v>0</v>
          </cell>
          <cell r="K18">
            <v>0</v>
          </cell>
          <cell r="L18">
            <v>0</v>
          </cell>
          <cell r="M18">
            <v>0</v>
          </cell>
          <cell r="N18" t="str">
            <v>EURO</v>
          </cell>
          <cell r="O18" t="str">
            <v>Non-Gavi</v>
          </cell>
          <cell r="P18" t="str">
            <v>Non-Gavi</v>
          </cell>
          <cell r="Q18" t="str">
            <v>Not PEF</v>
          </cell>
          <cell r="R18">
            <v>0</v>
          </cell>
          <cell r="S18" t="str">
            <v>Non-Member</v>
          </cell>
          <cell r="T18">
            <v>0</v>
          </cell>
          <cell r="U18">
            <v>0</v>
          </cell>
          <cell r="V18">
            <v>0</v>
          </cell>
          <cell r="W18">
            <v>0</v>
          </cell>
          <cell r="X18">
            <v>0</v>
          </cell>
          <cell r="Y18">
            <v>0</v>
          </cell>
          <cell r="Z18" t="str">
            <v>Non-fragile</v>
          </cell>
          <cell r="AA18" t="str">
            <v>Non-fragile</v>
          </cell>
          <cell r="AB18" t="str">
            <v>Non-fragile</v>
          </cell>
          <cell r="AC18" t="str">
            <v>Non-fragile</v>
          </cell>
          <cell r="AD18" t="str">
            <v>Non-Gavi</v>
          </cell>
          <cell r="AE18" t="str">
            <v>Non-Gavi</v>
          </cell>
          <cell r="AF18" t="str">
            <v>Non-Gavi</v>
          </cell>
          <cell r="AG18" t="str">
            <v>Non-Gavi</v>
          </cell>
          <cell r="AH18" t="str">
            <v>Non-Gavi</v>
          </cell>
          <cell r="AI18" t="str">
            <v>Non-Gavi</v>
          </cell>
          <cell r="AJ18" t="str">
            <v>HIC</v>
          </cell>
          <cell r="AK18" t="str">
            <v>HIC</v>
          </cell>
          <cell r="AL18" t="str">
            <v>HIC</v>
          </cell>
          <cell r="AM18" t="str">
            <v>HIC</v>
          </cell>
          <cell r="AN18">
            <v>45870</v>
          </cell>
          <cell r="AO18">
            <v>45940</v>
          </cell>
        </row>
        <row r="19">
          <cell r="A19" t="str">
            <v>BLZ</v>
          </cell>
          <cell r="B19">
            <v>84</v>
          </cell>
          <cell r="C19" t="str">
            <v>BZ</v>
          </cell>
          <cell r="D19" t="str">
            <v>Belize</v>
          </cell>
          <cell r="E19" t="str">
            <v>eng</v>
          </cell>
          <cell r="F19">
            <v>1</v>
          </cell>
          <cell r="G19">
            <v>0</v>
          </cell>
          <cell r="H19">
            <v>0</v>
          </cell>
          <cell r="I19">
            <v>0</v>
          </cell>
          <cell r="J19">
            <v>0</v>
          </cell>
          <cell r="K19">
            <v>0</v>
          </cell>
          <cell r="L19">
            <v>0</v>
          </cell>
          <cell r="M19">
            <v>1</v>
          </cell>
          <cell r="N19" t="str">
            <v>PAHO</v>
          </cell>
          <cell r="O19" t="str">
            <v>Non-Gavi</v>
          </cell>
          <cell r="P19" t="str">
            <v>Non-Gavi</v>
          </cell>
          <cell r="Q19" t="str">
            <v>Not PEF</v>
          </cell>
          <cell r="R19">
            <v>0</v>
          </cell>
          <cell r="S19" t="str">
            <v>Non-Member</v>
          </cell>
          <cell r="T19">
            <v>0</v>
          </cell>
          <cell r="U19">
            <v>0</v>
          </cell>
          <cell r="V19">
            <v>0</v>
          </cell>
          <cell r="W19">
            <v>0</v>
          </cell>
          <cell r="X19">
            <v>0</v>
          </cell>
          <cell r="Y19">
            <v>1</v>
          </cell>
          <cell r="Z19" t="str">
            <v>Non-fragile</v>
          </cell>
          <cell r="AA19" t="str">
            <v>Non-fragile</v>
          </cell>
          <cell r="AB19" t="str">
            <v>Non-fragile</v>
          </cell>
          <cell r="AC19" t="str">
            <v>Non-fragile</v>
          </cell>
          <cell r="AD19" t="str">
            <v>Non-Gavi</v>
          </cell>
          <cell r="AE19" t="str">
            <v>Non-Gavi</v>
          </cell>
          <cell r="AF19" t="str">
            <v>Non-Gavi</v>
          </cell>
          <cell r="AG19" t="str">
            <v>Non-Gavi</v>
          </cell>
          <cell r="AH19" t="str">
            <v>Non-Gavi</v>
          </cell>
          <cell r="AI19" t="str">
            <v>Non-Gavi</v>
          </cell>
          <cell r="AJ19" t="str">
            <v>MIC</v>
          </cell>
          <cell r="AK19" t="str">
            <v>UMIC</v>
          </cell>
          <cell r="AL19" t="str">
            <v>MIC</v>
          </cell>
          <cell r="AM19" t="str">
            <v>UMIC</v>
          </cell>
          <cell r="AN19">
            <v>4470</v>
          </cell>
          <cell r="AO19">
            <v>4450</v>
          </cell>
        </row>
        <row r="20">
          <cell r="A20" t="str">
            <v>BEN</v>
          </cell>
          <cell r="B20">
            <v>204</v>
          </cell>
          <cell r="C20" t="str">
            <v>BJ</v>
          </cell>
          <cell r="D20" t="str">
            <v>Benin</v>
          </cell>
          <cell r="E20" t="str">
            <v>fr</v>
          </cell>
          <cell r="F20">
            <v>1</v>
          </cell>
          <cell r="G20">
            <v>1</v>
          </cell>
          <cell r="H20">
            <v>1</v>
          </cell>
          <cell r="I20">
            <v>1</v>
          </cell>
          <cell r="J20">
            <v>1</v>
          </cell>
          <cell r="K20">
            <v>1</v>
          </cell>
          <cell r="L20">
            <v>1</v>
          </cell>
          <cell r="M20">
            <v>1</v>
          </cell>
          <cell r="N20" t="str">
            <v>AFRO</v>
          </cell>
          <cell r="O20" t="str">
            <v>Francophone Africa</v>
          </cell>
          <cell r="P20" t="str">
            <v>FA</v>
          </cell>
          <cell r="Q20" t="str">
            <v>Tier 3</v>
          </cell>
          <cell r="R20">
            <v>1</v>
          </cell>
          <cell r="S20" t="str">
            <v>Member</v>
          </cell>
          <cell r="T20">
            <v>0</v>
          </cell>
          <cell r="U20">
            <v>0</v>
          </cell>
          <cell r="V20">
            <v>1</v>
          </cell>
          <cell r="W20">
            <v>1</v>
          </cell>
          <cell r="X20">
            <v>1</v>
          </cell>
          <cell r="Y20">
            <v>1</v>
          </cell>
          <cell r="Z20" t="str">
            <v>Non-fragile</v>
          </cell>
          <cell r="AA20" t="str">
            <v>Non-fragile</v>
          </cell>
          <cell r="AB20" t="str">
            <v>Non-fragile</v>
          </cell>
          <cell r="AC20" t="str">
            <v>Non-fragile</v>
          </cell>
          <cell r="AD20" t="str">
            <v>Priority</v>
          </cell>
          <cell r="AE20" t="str">
            <v>Initial self-financing</v>
          </cell>
          <cell r="AF20" t="str">
            <v>Initial self-financing</v>
          </cell>
          <cell r="AG20" t="str">
            <v>Initial self-financing</v>
          </cell>
          <cell r="AH20" t="str">
            <v>Initial self-financing</v>
          </cell>
          <cell r="AI20" t="str">
            <v>Initial self-financing</v>
          </cell>
          <cell r="AJ20" t="str">
            <v>LIC</v>
          </cell>
          <cell r="AK20" t="str">
            <v>LIC</v>
          </cell>
          <cell r="AL20" t="str">
            <v>MIC</v>
          </cell>
          <cell r="AM20" t="str">
            <v>LMIC</v>
          </cell>
          <cell r="AN20">
            <v>1200</v>
          </cell>
          <cell r="AO20">
            <v>1200</v>
          </cell>
        </row>
        <row r="21">
          <cell r="A21" t="str">
            <v>BTN</v>
          </cell>
          <cell r="B21">
            <v>64</v>
          </cell>
          <cell r="C21" t="str">
            <v>BT</v>
          </cell>
          <cell r="D21" t="str">
            <v>Bhutan</v>
          </cell>
          <cell r="E21" t="str">
            <v>eng</v>
          </cell>
          <cell r="F21">
            <v>1</v>
          </cell>
          <cell r="G21">
            <v>1</v>
          </cell>
          <cell r="H21">
            <v>1</v>
          </cell>
          <cell r="I21">
            <v>1</v>
          </cell>
          <cell r="J21">
            <v>0</v>
          </cell>
          <cell r="K21">
            <v>0</v>
          </cell>
          <cell r="L21">
            <v>0</v>
          </cell>
          <cell r="M21">
            <v>1</v>
          </cell>
          <cell r="N21" t="str">
            <v>SEARO</v>
          </cell>
          <cell r="O21" t="str">
            <v>Asia-Pacific</v>
          </cell>
          <cell r="P21" t="str">
            <v>AP</v>
          </cell>
          <cell r="Q21" t="str">
            <v>Tier 3</v>
          </cell>
          <cell r="R21">
            <v>0</v>
          </cell>
          <cell r="S21" t="str">
            <v>Non-Member</v>
          </cell>
          <cell r="T21">
            <v>1</v>
          </cell>
          <cell r="U21">
            <v>1</v>
          </cell>
          <cell r="V21">
            <v>0</v>
          </cell>
          <cell r="W21">
            <v>0</v>
          </cell>
          <cell r="X21">
            <v>0</v>
          </cell>
          <cell r="Y21">
            <v>1</v>
          </cell>
          <cell r="Z21" t="str">
            <v>Non-fragile</v>
          </cell>
          <cell r="AA21" t="str">
            <v>Non-fragile</v>
          </cell>
          <cell r="AB21" t="str">
            <v>Non-fragile</v>
          </cell>
          <cell r="AC21" t="str">
            <v>Non-fragile</v>
          </cell>
          <cell r="AD21" t="str">
            <v>Post Transition</v>
          </cell>
          <cell r="AE21" t="str">
            <v>Fully self-financing</v>
          </cell>
          <cell r="AF21" t="str">
            <v>Fully self-financing</v>
          </cell>
          <cell r="AG21" t="str">
            <v>Fully self-financing</v>
          </cell>
          <cell r="AH21" t="str">
            <v>Fully self-financing</v>
          </cell>
          <cell r="AI21" t="str">
            <v>Fully self-financing</v>
          </cell>
          <cell r="AJ21" t="str">
            <v>MIC</v>
          </cell>
          <cell r="AK21" t="str">
            <v>LMIC</v>
          </cell>
          <cell r="AL21" t="str">
            <v>MIC</v>
          </cell>
          <cell r="AM21" t="str">
            <v>LMIC</v>
          </cell>
          <cell r="AN21">
            <v>2970</v>
          </cell>
          <cell r="AO21">
            <v>2970</v>
          </cell>
        </row>
        <row r="22">
          <cell r="A22" t="str">
            <v>BOL</v>
          </cell>
          <cell r="B22">
            <v>68</v>
          </cell>
          <cell r="C22" t="str">
            <v>BO</v>
          </cell>
          <cell r="D22" t="str">
            <v>Bolivia</v>
          </cell>
          <cell r="E22" t="str">
            <v>eng</v>
          </cell>
          <cell r="F22">
            <v>1</v>
          </cell>
          <cell r="G22">
            <v>1</v>
          </cell>
          <cell r="H22">
            <v>1</v>
          </cell>
          <cell r="I22">
            <v>1</v>
          </cell>
          <cell r="J22">
            <v>1</v>
          </cell>
          <cell r="K22">
            <v>0</v>
          </cell>
          <cell r="L22">
            <v>0</v>
          </cell>
          <cell r="M22">
            <v>1</v>
          </cell>
          <cell r="N22" t="str">
            <v>PAHO</v>
          </cell>
          <cell r="O22" t="str">
            <v>EMRO-EURO-PAHO</v>
          </cell>
          <cell r="P22" t="str">
            <v>EEP</v>
          </cell>
          <cell r="Q22" t="str">
            <v>Tier 3</v>
          </cell>
          <cell r="R22">
            <v>0</v>
          </cell>
          <cell r="S22" t="str">
            <v>Non-Member</v>
          </cell>
          <cell r="T22">
            <v>0</v>
          </cell>
          <cell r="U22">
            <v>0</v>
          </cell>
          <cell r="V22">
            <v>0</v>
          </cell>
          <cell r="W22">
            <v>0</v>
          </cell>
          <cell r="X22">
            <v>0</v>
          </cell>
          <cell r="Y22">
            <v>1</v>
          </cell>
          <cell r="Z22" t="str">
            <v>Non-fragile</v>
          </cell>
          <cell r="AA22" t="str">
            <v>Non-fragile</v>
          </cell>
          <cell r="AB22" t="str">
            <v>Non-fragile</v>
          </cell>
          <cell r="AC22" t="str">
            <v>Non-fragile</v>
          </cell>
          <cell r="AD22" t="str">
            <v>Post Transition</v>
          </cell>
          <cell r="AE22" t="str">
            <v>Accelerated transition phase</v>
          </cell>
          <cell r="AF22" t="str">
            <v>Fully self-financing</v>
          </cell>
          <cell r="AG22" t="str">
            <v>Fully self-financing</v>
          </cell>
          <cell r="AH22" t="str">
            <v>Fully self-financing</v>
          </cell>
          <cell r="AI22" t="str">
            <v>Non-Gavi</v>
          </cell>
          <cell r="AJ22" t="str">
            <v>MIC</v>
          </cell>
          <cell r="AK22" t="str">
            <v>LMIC</v>
          </cell>
          <cell r="AL22" t="str">
            <v>MIC</v>
          </cell>
          <cell r="AM22" t="str">
            <v>LMIC</v>
          </cell>
          <cell r="AN22">
            <v>3370</v>
          </cell>
          <cell r="AO22">
            <v>3370</v>
          </cell>
        </row>
        <row r="23">
          <cell r="A23" t="str">
            <v>BIH</v>
          </cell>
          <cell r="B23">
            <v>70</v>
          </cell>
          <cell r="C23" t="str">
            <v>BA</v>
          </cell>
          <cell r="D23" t="str">
            <v>Bosnia and Herzegovina</v>
          </cell>
          <cell r="E23" t="str">
            <v>eng</v>
          </cell>
          <cell r="F23">
            <v>1</v>
          </cell>
          <cell r="G23">
            <v>1</v>
          </cell>
          <cell r="H23">
            <v>0</v>
          </cell>
          <cell r="I23">
            <v>0</v>
          </cell>
          <cell r="J23">
            <v>0</v>
          </cell>
          <cell r="K23">
            <v>0</v>
          </cell>
          <cell r="L23">
            <v>0</v>
          </cell>
          <cell r="M23">
            <v>1</v>
          </cell>
          <cell r="N23" t="str">
            <v>EURO</v>
          </cell>
          <cell r="O23" t="str">
            <v>EMRO-EURO-PAHO</v>
          </cell>
          <cell r="P23" t="str">
            <v>EEP</v>
          </cell>
          <cell r="Q23" t="str">
            <v>Not PEF</v>
          </cell>
          <cell r="R23">
            <v>0</v>
          </cell>
          <cell r="S23" t="str">
            <v>Observer</v>
          </cell>
          <cell r="T23">
            <v>0</v>
          </cell>
          <cell r="U23">
            <v>0</v>
          </cell>
          <cell r="V23">
            <v>0</v>
          </cell>
          <cell r="W23">
            <v>0</v>
          </cell>
          <cell r="X23">
            <v>0</v>
          </cell>
          <cell r="Y23">
            <v>1</v>
          </cell>
          <cell r="Z23" t="str">
            <v>Non-fragile</v>
          </cell>
          <cell r="AA23" t="str">
            <v>Non-fragile</v>
          </cell>
          <cell r="AB23" t="str">
            <v>Non-fragile</v>
          </cell>
          <cell r="AC23" t="str">
            <v>Non-fragile</v>
          </cell>
          <cell r="AD23" t="str">
            <v>Non-Gavi</v>
          </cell>
          <cell r="AE23" t="str">
            <v>Fully self-financing</v>
          </cell>
          <cell r="AF23" t="str">
            <v>Non-Gavi</v>
          </cell>
          <cell r="AG23" t="str">
            <v>Non-Gavi</v>
          </cell>
          <cell r="AH23" t="str">
            <v>Non-Gavi</v>
          </cell>
          <cell r="AI23" t="str">
            <v>Non-Gavi</v>
          </cell>
          <cell r="AJ23" t="str">
            <v>MIC</v>
          </cell>
          <cell r="AK23" t="str">
            <v>UMIC</v>
          </cell>
          <cell r="AL23" t="str">
            <v>MIC</v>
          </cell>
          <cell r="AM23" t="str">
            <v>UMIC</v>
          </cell>
          <cell r="AN23">
            <v>5740</v>
          </cell>
          <cell r="AO23">
            <v>5740</v>
          </cell>
        </row>
        <row r="24">
          <cell r="A24" t="str">
            <v>BWA</v>
          </cell>
          <cell r="B24">
            <v>72</v>
          </cell>
          <cell r="C24" t="str">
            <v>BW</v>
          </cell>
          <cell r="D24" t="str">
            <v>Botswana</v>
          </cell>
          <cell r="E24" t="str">
            <v>eng</v>
          </cell>
          <cell r="F24">
            <v>1</v>
          </cell>
          <cell r="G24">
            <v>0</v>
          </cell>
          <cell r="H24">
            <v>0</v>
          </cell>
          <cell r="I24">
            <v>0</v>
          </cell>
          <cell r="J24">
            <v>0</v>
          </cell>
          <cell r="K24">
            <v>0</v>
          </cell>
          <cell r="L24">
            <v>0</v>
          </cell>
          <cell r="M24">
            <v>0</v>
          </cell>
          <cell r="N24" t="str">
            <v>AFRO</v>
          </cell>
          <cell r="O24" t="str">
            <v>Non-Gavi</v>
          </cell>
          <cell r="P24" t="str">
            <v>Non-Gavi</v>
          </cell>
          <cell r="Q24" t="str">
            <v>Not PEF</v>
          </cell>
          <cell r="R24">
            <v>1</v>
          </cell>
          <cell r="S24" t="str">
            <v>Non-Member</v>
          </cell>
          <cell r="T24">
            <v>0</v>
          </cell>
          <cell r="U24">
            <v>0</v>
          </cell>
          <cell r="V24">
            <v>0</v>
          </cell>
          <cell r="W24">
            <v>0</v>
          </cell>
          <cell r="X24">
            <v>0</v>
          </cell>
          <cell r="Y24">
            <v>1</v>
          </cell>
          <cell r="Z24" t="str">
            <v>Non-fragile</v>
          </cell>
          <cell r="AA24" t="str">
            <v>Non-fragile</v>
          </cell>
          <cell r="AB24" t="str">
            <v>Non-fragile</v>
          </cell>
          <cell r="AC24" t="str">
            <v>Non-fragile</v>
          </cell>
          <cell r="AD24" t="str">
            <v>Non-Gavi</v>
          </cell>
          <cell r="AE24" t="str">
            <v>Non-Gavi</v>
          </cell>
          <cell r="AF24" t="str">
            <v>Non-Gavi</v>
          </cell>
          <cell r="AG24" t="str">
            <v>Non-Gavi</v>
          </cell>
          <cell r="AH24" t="str">
            <v>Non-Gavi</v>
          </cell>
          <cell r="AI24" t="str">
            <v>Non-Gavi</v>
          </cell>
          <cell r="AJ24" t="str">
            <v>MIC</v>
          </cell>
          <cell r="AK24" t="str">
            <v>UMIC</v>
          </cell>
          <cell r="AL24" t="str">
            <v>MIC</v>
          </cell>
          <cell r="AM24" t="str">
            <v>UMIC</v>
          </cell>
          <cell r="AN24">
            <v>7750</v>
          </cell>
          <cell r="AO24">
            <v>7410</v>
          </cell>
        </row>
        <row r="25">
          <cell r="A25" t="str">
            <v>BRA</v>
          </cell>
          <cell r="B25">
            <v>76</v>
          </cell>
          <cell r="C25" t="str">
            <v>BR</v>
          </cell>
          <cell r="D25" t="str">
            <v>Brazil</v>
          </cell>
          <cell r="E25" t="str">
            <v>eng</v>
          </cell>
          <cell r="F25">
            <v>1</v>
          </cell>
          <cell r="G25">
            <v>0</v>
          </cell>
          <cell r="H25">
            <v>0</v>
          </cell>
          <cell r="I25">
            <v>0</v>
          </cell>
          <cell r="J25">
            <v>0</v>
          </cell>
          <cell r="K25">
            <v>0</v>
          </cell>
          <cell r="L25">
            <v>0</v>
          </cell>
          <cell r="M25">
            <v>0</v>
          </cell>
          <cell r="N25" t="str">
            <v>PAHO</v>
          </cell>
          <cell r="O25" t="str">
            <v>Non-Gavi</v>
          </cell>
          <cell r="P25" t="str">
            <v>Non-Gavi</v>
          </cell>
          <cell r="Q25" t="str">
            <v>Not PEF</v>
          </cell>
          <cell r="R25">
            <v>0</v>
          </cell>
          <cell r="S25" t="str">
            <v>Non-Member</v>
          </cell>
          <cell r="T25">
            <v>0</v>
          </cell>
          <cell r="U25">
            <v>0</v>
          </cell>
          <cell r="V25">
            <v>0</v>
          </cell>
          <cell r="W25">
            <v>0</v>
          </cell>
          <cell r="X25">
            <v>0</v>
          </cell>
          <cell r="Y25">
            <v>1</v>
          </cell>
          <cell r="Z25" t="str">
            <v>Non-fragile</v>
          </cell>
          <cell r="AA25" t="str">
            <v>Non-fragile</v>
          </cell>
          <cell r="AB25" t="str">
            <v>Non-fragile</v>
          </cell>
          <cell r="AC25" t="str">
            <v>Non-fragile</v>
          </cell>
          <cell r="AD25" t="str">
            <v>Non-Gavi</v>
          </cell>
          <cell r="AE25" t="str">
            <v>Non-Gavi</v>
          </cell>
          <cell r="AF25" t="str">
            <v>Non-Gavi</v>
          </cell>
          <cell r="AG25" t="str">
            <v>Non-Gavi</v>
          </cell>
          <cell r="AH25" t="str">
            <v>Non-Gavi</v>
          </cell>
          <cell r="AI25" t="str">
            <v>Non-Gavi</v>
          </cell>
          <cell r="AJ25" t="str">
            <v>MIC</v>
          </cell>
          <cell r="AK25" t="str">
            <v>UMIC</v>
          </cell>
          <cell r="AL25" t="str">
            <v>MIC</v>
          </cell>
          <cell r="AM25" t="str">
            <v>UMIC</v>
          </cell>
          <cell r="AN25">
            <v>9080</v>
          </cell>
          <cell r="AO25">
            <v>9080</v>
          </cell>
        </row>
        <row r="26">
          <cell r="A26" t="str">
            <v>BRN</v>
          </cell>
          <cell r="B26">
            <v>96</v>
          </cell>
          <cell r="C26" t="str">
            <v>BN</v>
          </cell>
          <cell r="D26" t="str">
            <v>Brunei Darussalam</v>
          </cell>
          <cell r="E26" t="str">
            <v>eng</v>
          </cell>
          <cell r="F26">
            <v>1</v>
          </cell>
          <cell r="G26">
            <v>0</v>
          </cell>
          <cell r="H26">
            <v>0</v>
          </cell>
          <cell r="I26">
            <v>0</v>
          </cell>
          <cell r="J26">
            <v>0</v>
          </cell>
          <cell r="K26">
            <v>0</v>
          </cell>
          <cell r="L26">
            <v>0</v>
          </cell>
          <cell r="M26">
            <v>0</v>
          </cell>
          <cell r="N26" t="str">
            <v>WPRO</v>
          </cell>
          <cell r="O26" t="str">
            <v>Non-Gavi</v>
          </cell>
          <cell r="P26" t="str">
            <v>Non-Gavi</v>
          </cell>
          <cell r="Q26" t="str">
            <v>Not PEF</v>
          </cell>
          <cell r="R26">
            <v>0</v>
          </cell>
          <cell r="S26" t="str">
            <v>Non-Member</v>
          </cell>
          <cell r="T26">
            <v>1</v>
          </cell>
          <cell r="U26">
            <v>0</v>
          </cell>
          <cell r="V26">
            <v>0</v>
          </cell>
          <cell r="W26">
            <v>0</v>
          </cell>
          <cell r="X26">
            <v>0</v>
          </cell>
          <cell r="Y26">
            <v>0</v>
          </cell>
          <cell r="Z26" t="str">
            <v>Non-fragile</v>
          </cell>
          <cell r="AA26" t="str">
            <v>Non-fragile</v>
          </cell>
          <cell r="AB26" t="str">
            <v>Non-fragile</v>
          </cell>
          <cell r="AC26" t="str">
            <v>Non-fragile</v>
          </cell>
          <cell r="AD26" t="str">
            <v>Non-Gavi</v>
          </cell>
          <cell r="AE26" t="str">
            <v>Non-Gavi</v>
          </cell>
          <cell r="AF26" t="str">
            <v>Non-Gavi</v>
          </cell>
          <cell r="AG26" t="str">
            <v>Non-Gavi</v>
          </cell>
          <cell r="AH26" t="str">
            <v>Non-Gavi</v>
          </cell>
          <cell r="AI26" t="str">
            <v>Non-Gavi</v>
          </cell>
          <cell r="AJ26" t="str">
            <v>HIC</v>
          </cell>
          <cell r="AK26" t="str">
            <v>HIC</v>
          </cell>
          <cell r="AL26" t="str">
            <v>HIC</v>
          </cell>
          <cell r="AM26" t="str">
            <v>HIC</v>
          </cell>
          <cell r="AN26">
            <v>29660</v>
          </cell>
          <cell r="AO26">
            <v>29390</v>
          </cell>
        </row>
        <row r="27">
          <cell r="A27" t="str">
            <v>BGR</v>
          </cell>
          <cell r="B27">
            <v>100</v>
          </cell>
          <cell r="C27" t="str">
            <v>BG</v>
          </cell>
          <cell r="D27" t="str">
            <v>Bulgaria</v>
          </cell>
          <cell r="E27" t="str">
            <v>eng</v>
          </cell>
          <cell r="F27">
            <v>1</v>
          </cell>
          <cell r="G27">
            <v>0</v>
          </cell>
          <cell r="H27">
            <v>0</v>
          </cell>
          <cell r="I27">
            <v>0</v>
          </cell>
          <cell r="J27">
            <v>0</v>
          </cell>
          <cell r="K27">
            <v>0</v>
          </cell>
          <cell r="L27">
            <v>0</v>
          </cell>
          <cell r="M27">
            <v>0</v>
          </cell>
          <cell r="N27" t="str">
            <v>EURO</v>
          </cell>
          <cell r="O27" t="str">
            <v>Non-Gavi</v>
          </cell>
          <cell r="P27" t="str">
            <v>Non-Gavi</v>
          </cell>
          <cell r="Q27" t="str">
            <v>Not PEF</v>
          </cell>
          <cell r="R27">
            <v>0</v>
          </cell>
          <cell r="S27" t="str">
            <v>Non-Member</v>
          </cell>
          <cell r="T27">
            <v>0</v>
          </cell>
          <cell r="U27">
            <v>0</v>
          </cell>
          <cell r="V27">
            <v>0</v>
          </cell>
          <cell r="W27">
            <v>0</v>
          </cell>
          <cell r="X27">
            <v>0</v>
          </cell>
          <cell r="Y27">
            <v>0</v>
          </cell>
          <cell r="Z27" t="str">
            <v>Non-fragile</v>
          </cell>
          <cell r="AA27" t="str">
            <v>Non-fragile</v>
          </cell>
          <cell r="AB27" t="str">
            <v>Non-fragile</v>
          </cell>
          <cell r="AC27" t="str">
            <v>Non-fragile</v>
          </cell>
          <cell r="AD27" t="str">
            <v>Non-Gavi</v>
          </cell>
          <cell r="AE27" t="str">
            <v>Non-Gavi</v>
          </cell>
          <cell r="AF27" t="str">
            <v>Non-Gavi</v>
          </cell>
          <cell r="AG27" t="str">
            <v>Non-Gavi</v>
          </cell>
          <cell r="AH27" t="str">
            <v>Non-Gavi</v>
          </cell>
          <cell r="AI27" t="str">
            <v>Non-Gavi</v>
          </cell>
          <cell r="AJ27" t="str">
            <v>MIC</v>
          </cell>
          <cell r="AK27" t="str">
            <v>UMIC</v>
          </cell>
          <cell r="AL27" t="str">
            <v>MIC</v>
          </cell>
          <cell r="AM27" t="str">
            <v>UMIC</v>
          </cell>
          <cell r="AN27">
            <v>8860</v>
          </cell>
          <cell r="AO27">
            <v>8910</v>
          </cell>
        </row>
        <row r="28">
          <cell r="A28" t="str">
            <v>BFA</v>
          </cell>
          <cell r="B28">
            <v>854</v>
          </cell>
          <cell r="C28" t="str">
            <v>BF</v>
          </cell>
          <cell r="D28" t="str">
            <v>Burkina Faso</v>
          </cell>
          <cell r="E28" t="str">
            <v>fr</v>
          </cell>
          <cell r="F28">
            <v>1</v>
          </cell>
          <cell r="G28">
            <v>1</v>
          </cell>
          <cell r="H28">
            <v>1</v>
          </cell>
          <cell r="I28">
            <v>1</v>
          </cell>
          <cell r="J28">
            <v>1</v>
          </cell>
          <cell r="K28">
            <v>1</v>
          </cell>
          <cell r="L28">
            <v>1</v>
          </cell>
          <cell r="M28">
            <v>1</v>
          </cell>
          <cell r="N28" t="str">
            <v>AFRO</v>
          </cell>
          <cell r="O28" t="str">
            <v>Francophone Africa</v>
          </cell>
          <cell r="P28" t="str">
            <v>FA</v>
          </cell>
          <cell r="Q28" t="str">
            <v>Tier 3</v>
          </cell>
          <cell r="R28">
            <v>1</v>
          </cell>
          <cell r="S28" t="str">
            <v>Member</v>
          </cell>
          <cell r="T28">
            <v>0</v>
          </cell>
          <cell r="U28">
            <v>0</v>
          </cell>
          <cell r="V28">
            <v>1</v>
          </cell>
          <cell r="W28">
            <v>1</v>
          </cell>
          <cell r="X28">
            <v>1</v>
          </cell>
          <cell r="Y28">
            <v>1</v>
          </cell>
          <cell r="Z28" t="str">
            <v>Non-fragile</v>
          </cell>
          <cell r="AA28" t="str">
            <v>Non-fragile</v>
          </cell>
          <cell r="AB28" t="str">
            <v>Non-fragile</v>
          </cell>
          <cell r="AC28" t="str">
            <v>Non-fragile</v>
          </cell>
          <cell r="AD28" t="str">
            <v>Priority</v>
          </cell>
          <cell r="AE28" t="str">
            <v>Initial self-financing</v>
          </cell>
          <cell r="AF28" t="str">
            <v>Initial self-financing</v>
          </cell>
          <cell r="AG28" t="str">
            <v>Initial self-financing</v>
          </cell>
          <cell r="AH28" t="str">
            <v>Initial self-financing</v>
          </cell>
          <cell r="AI28" t="str">
            <v>Initial self-financing</v>
          </cell>
          <cell r="AJ28" t="str">
            <v>LIC</v>
          </cell>
          <cell r="AK28" t="str">
            <v>LIC</v>
          </cell>
          <cell r="AL28" t="str">
            <v>LIC</v>
          </cell>
          <cell r="AM28" t="str">
            <v>LIC</v>
          </cell>
          <cell r="AN28">
            <v>670</v>
          </cell>
          <cell r="AO28">
            <v>760</v>
          </cell>
        </row>
        <row r="29">
          <cell r="A29" t="str">
            <v>BDI</v>
          </cell>
          <cell r="B29">
            <v>108</v>
          </cell>
          <cell r="C29" t="str">
            <v>BI</v>
          </cell>
          <cell r="D29" t="str">
            <v>Burundi</v>
          </cell>
          <cell r="E29" t="str">
            <v>fr</v>
          </cell>
          <cell r="F29">
            <v>1</v>
          </cell>
          <cell r="G29">
            <v>1</v>
          </cell>
          <cell r="H29">
            <v>1</v>
          </cell>
          <cell r="I29">
            <v>1</v>
          </cell>
          <cell r="J29">
            <v>1</v>
          </cell>
          <cell r="K29">
            <v>1</v>
          </cell>
          <cell r="L29">
            <v>1</v>
          </cell>
          <cell r="M29">
            <v>1</v>
          </cell>
          <cell r="N29" t="str">
            <v>AFRO</v>
          </cell>
          <cell r="O29" t="str">
            <v>Francophone Africa</v>
          </cell>
          <cell r="P29" t="str">
            <v>FA</v>
          </cell>
          <cell r="Q29" t="str">
            <v>Tier 3</v>
          </cell>
          <cell r="R29">
            <v>1</v>
          </cell>
          <cell r="S29" t="str">
            <v>Member</v>
          </cell>
          <cell r="T29">
            <v>0</v>
          </cell>
          <cell r="U29">
            <v>0</v>
          </cell>
          <cell r="V29">
            <v>1</v>
          </cell>
          <cell r="W29">
            <v>1</v>
          </cell>
          <cell r="X29">
            <v>0</v>
          </cell>
          <cell r="Y29">
            <v>1</v>
          </cell>
          <cell r="Z29" t="str">
            <v>Fragile</v>
          </cell>
          <cell r="AA29" t="str">
            <v>Fragile</v>
          </cell>
          <cell r="AB29" t="str">
            <v>Fragile</v>
          </cell>
          <cell r="AC29" t="str">
            <v>Fragile</v>
          </cell>
          <cell r="AD29" t="str">
            <v>Priority</v>
          </cell>
          <cell r="AE29" t="str">
            <v>Initial self-financing</v>
          </cell>
          <cell r="AF29" t="str">
            <v>Initial self-financing</v>
          </cell>
          <cell r="AG29" t="str">
            <v>Initial self-financing</v>
          </cell>
          <cell r="AH29" t="str">
            <v>Initial self-financing</v>
          </cell>
          <cell r="AI29" t="str">
            <v>Initial self-financing</v>
          </cell>
          <cell r="AJ29" t="str">
            <v>LIC</v>
          </cell>
          <cell r="AK29" t="str">
            <v>LIC</v>
          </cell>
          <cell r="AL29" t="str">
            <v>LIC</v>
          </cell>
          <cell r="AM29" t="str">
            <v>LIC</v>
          </cell>
          <cell r="AN29">
            <v>280</v>
          </cell>
          <cell r="AO29">
            <v>280</v>
          </cell>
        </row>
        <row r="30">
          <cell r="A30" t="str">
            <v>KHM</v>
          </cell>
          <cell r="B30">
            <v>116</v>
          </cell>
          <cell r="C30" t="str">
            <v>KH</v>
          </cell>
          <cell r="D30" t="str">
            <v>Cambodia</v>
          </cell>
          <cell r="E30" t="str">
            <v>eng</v>
          </cell>
          <cell r="F30">
            <v>1</v>
          </cell>
          <cell r="G30">
            <v>1</v>
          </cell>
          <cell r="H30">
            <v>1</v>
          </cell>
          <cell r="I30">
            <v>1</v>
          </cell>
          <cell r="J30">
            <v>1</v>
          </cell>
          <cell r="K30">
            <v>1</v>
          </cell>
          <cell r="L30">
            <v>1</v>
          </cell>
          <cell r="M30">
            <v>1</v>
          </cell>
          <cell r="N30" t="str">
            <v>WPRO</v>
          </cell>
          <cell r="O30" t="str">
            <v>Asia-Pacific</v>
          </cell>
          <cell r="P30" t="str">
            <v>AP</v>
          </cell>
          <cell r="Q30" t="str">
            <v>Tier 3</v>
          </cell>
          <cell r="R30">
            <v>0</v>
          </cell>
          <cell r="S30" t="str">
            <v>Member</v>
          </cell>
          <cell r="T30">
            <v>1</v>
          </cell>
          <cell r="U30">
            <v>1</v>
          </cell>
          <cell r="V30">
            <v>0</v>
          </cell>
          <cell r="W30">
            <v>0</v>
          </cell>
          <cell r="X30">
            <v>0</v>
          </cell>
          <cell r="Y30">
            <v>1</v>
          </cell>
          <cell r="Z30" t="str">
            <v>Non-fragile</v>
          </cell>
          <cell r="AA30" t="str">
            <v>Non-fragile</v>
          </cell>
          <cell r="AB30" t="str">
            <v>Non-fragile</v>
          </cell>
          <cell r="AC30" t="str">
            <v>Non-fragile</v>
          </cell>
          <cell r="AD30" t="str">
            <v>Standard</v>
          </cell>
          <cell r="AE30" t="str">
            <v>Preparatory transition phase</v>
          </cell>
          <cell r="AF30" t="str">
            <v>Preparatory transition phase</v>
          </cell>
          <cell r="AG30" t="str">
            <v>Preparatory transition phase</v>
          </cell>
          <cell r="AH30" t="str">
            <v>Preparatory transition phase</v>
          </cell>
          <cell r="AI30" t="str">
            <v>Preparatory transition phase</v>
          </cell>
          <cell r="AJ30" t="str">
            <v>MIC</v>
          </cell>
          <cell r="AK30" t="str">
            <v>LMIC</v>
          </cell>
          <cell r="AL30" t="str">
            <v>MIC</v>
          </cell>
          <cell r="AM30" t="str">
            <v>LMIC</v>
          </cell>
          <cell r="AN30">
            <v>1390</v>
          </cell>
          <cell r="AO30">
            <v>1380</v>
          </cell>
        </row>
        <row r="31">
          <cell r="A31" t="str">
            <v>CMR</v>
          </cell>
          <cell r="B31">
            <v>120</v>
          </cell>
          <cell r="C31" t="str">
            <v>CM</v>
          </cell>
          <cell r="D31" t="str">
            <v>Cameroon</v>
          </cell>
          <cell r="E31" t="str">
            <v>fr</v>
          </cell>
          <cell r="F31">
            <v>1</v>
          </cell>
          <cell r="G31">
            <v>1</v>
          </cell>
          <cell r="H31">
            <v>1</v>
          </cell>
          <cell r="I31">
            <v>1</v>
          </cell>
          <cell r="J31">
            <v>1</v>
          </cell>
          <cell r="K31">
            <v>1</v>
          </cell>
          <cell r="L31">
            <v>1</v>
          </cell>
          <cell r="M31">
            <v>1</v>
          </cell>
          <cell r="N31" t="str">
            <v>AFRO</v>
          </cell>
          <cell r="O31" t="str">
            <v>Francophone Africa</v>
          </cell>
          <cell r="P31" t="str">
            <v>FA</v>
          </cell>
          <cell r="Q31" t="str">
            <v>Tier 3</v>
          </cell>
          <cell r="R31">
            <v>1</v>
          </cell>
          <cell r="S31" t="str">
            <v>Member</v>
          </cell>
          <cell r="T31">
            <v>0</v>
          </cell>
          <cell r="U31">
            <v>0</v>
          </cell>
          <cell r="V31">
            <v>1</v>
          </cell>
          <cell r="W31">
            <v>1</v>
          </cell>
          <cell r="X31">
            <v>1</v>
          </cell>
          <cell r="Y31">
            <v>1</v>
          </cell>
          <cell r="Z31" t="str">
            <v>Non-fragile</v>
          </cell>
          <cell r="AA31" t="str">
            <v>Non-fragile</v>
          </cell>
          <cell r="AB31" t="str">
            <v>Non-fragile</v>
          </cell>
          <cell r="AC31" t="str">
            <v>Non-fragile</v>
          </cell>
          <cell r="AD31" t="str">
            <v>Priority</v>
          </cell>
          <cell r="AE31" t="str">
            <v>Preparatory transition phase</v>
          </cell>
          <cell r="AF31" t="str">
            <v>Preparatory transition phase</v>
          </cell>
          <cell r="AG31" t="str">
            <v>Preparatory transition phase</v>
          </cell>
          <cell r="AH31" t="str">
            <v>Preparatory transition phase</v>
          </cell>
          <cell r="AI31" t="str">
            <v>Preparatory transition phase</v>
          </cell>
          <cell r="AJ31" t="str">
            <v>MIC</v>
          </cell>
          <cell r="AK31" t="str">
            <v>LMIC</v>
          </cell>
          <cell r="AL31" t="str">
            <v>MIC</v>
          </cell>
          <cell r="AM31" t="str">
            <v>LMIC</v>
          </cell>
          <cell r="AN31">
            <v>1440</v>
          </cell>
          <cell r="AO31">
            <v>1440</v>
          </cell>
        </row>
        <row r="32">
          <cell r="A32" t="str">
            <v>CAN</v>
          </cell>
          <cell r="B32">
            <v>124</v>
          </cell>
          <cell r="C32" t="str">
            <v>CA</v>
          </cell>
          <cell r="D32" t="str">
            <v>Canada</v>
          </cell>
          <cell r="E32" t="str">
            <v>eng</v>
          </cell>
          <cell r="F32">
            <v>1</v>
          </cell>
          <cell r="G32">
            <v>0</v>
          </cell>
          <cell r="H32">
            <v>0</v>
          </cell>
          <cell r="I32">
            <v>0</v>
          </cell>
          <cell r="J32">
            <v>0</v>
          </cell>
          <cell r="K32">
            <v>0</v>
          </cell>
          <cell r="L32">
            <v>0</v>
          </cell>
          <cell r="M32">
            <v>0</v>
          </cell>
          <cell r="N32" t="str">
            <v>PAHO</v>
          </cell>
          <cell r="O32" t="str">
            <v>Non-Gavi</v>
          </cell>
          <cell r="P32" t="str">
            <v>Non-Gavi</v>
          </cell>
          <cell r="Q32" t="str">
            <v>Not PEF</v>
          </cell>
          <cell r="R32">
            <v>0</v>
          </cell>
          <cell r="S32" t="str">
            <v>Non-Member</v>
          </cell>
          <cell r="T32">
            <v>0</v>
          </cell>
          <cell r="U32">
            <v>0</v>
          </cell>
          <cell r="V32">
            <v>0</v>
          </cell>
          <cell r="W32">
            <v>0</v>
          </cell>
          <cell r="X32">
            <v>0</v>
          </cell>
          <cell r="Y32">
            <v>0</v>
          </cell>
          <cell r="Z32" t="str">
            <v>Non-fragile</v>
          </cell>
          <cell r="AA32" t="str">
            <v>Non-fragile</v>
          </cell>
          <cell r="AB32" t="str">
            <v>Non-fragile</v>
          </cell>
          <cell r="AC32" t="str">
            <v>Non-fragile</v>
          </cell>
          <cell r="AD32" t="str">
            <v>Non-Gavi</v>
          </cell>
          <cell r="AE32" t="str">
            <v>Non-Gavi</v>
          </cell>
          <cell r="AF32" t="str">
            <v>Non-Gavi</v>
          </cell>
          <cell r="AG32" t="str">
            <v>Non-Gavi</v>
          </cell>
          <cell r="AH32" t="str">
            <v>Non-Gavi</v>
          </cell>
          <cell r="AI32" t="str">
            <v>Non-Gavi</v>
          </cell>
          <cell r="AJ32" t="str">
            <v>HIC</v>
          </cell>
          <cell r="AK32" t="str">
            <v>HIC</v>
          </cell>
          <cell r="AL32" t="str">
            <v>HIC</v>
          </cell>
          <cell r="AM32" t="str">
            <v>HIC</v>
          </cell>
          <cell r="AN32">
            <v>44950</v>
          </cell>
          <cell r="AO32">
            <v>45000</v>
          </cell>
        </row>
        <row r="33">
          <cell r="A33" t="str">
            <v>CPV</v>
          </cell>
          <cell r="B33">
            <v>132</v>
          </cell>
          <cell r="C33" t="str">
            <v>CV</v>
          </cell>
          <cell r="D33" t="str">
            <v>Cape Verde</v>
          </cell>
          <cell r="E33" t="str">
            <v>eng</v>
          </cell>
          <cell r="F33">
            <v>1</v>
          </cell>
          <cell r="G33">
            <v>0</v>
          </cell>
          <cell r="H33">
            <v>0</v>
          </cell>
          <cell r="I33">
            <v>0</v>
          </cell>
          <cell r="J33">
            <v>0</v>
          </cell>
          <cell r="K33">
            <v>0</v>
          </cell>
          <cell r="L33">
            <v>0</v>
          </cell>
          <cell r="M33">
            <v>1</v>
          </cell>
          <cell r="N33" t="str">
            <v>AFRO</v>
          </cell>
          <cell r="O33" t="str">
            <v>Non-Gavi</v>
          </cell>
          <cell r="P33" t="str">
            <v>Non-Gavi</v>
          </cell>
          <cell r="Q33" t="str">
            <v>Not PEF</v>
          </cell>
          <cell r="R33">
            <v>1</v>
          </cell>
          <cell r="S33" t="str">
            <v>Non-Member</v>
          </cell>
          <cell r="T33">
            <v>0</v>
          </cell>
          <cell r="U33">
            <v>0</v>
          </cell>
          <cell r="V33">
            <v>0</v>
          </cell>
          <cell r="W33">
            <v>0</v>
          </cell>
          <cell r="X33">
            <v>0</v>
          </cell>
          <cell r="Y33">
            <v>1</v>
          </cell>
          <cell r="Z33" t="str">
            <v>Non-fragile</v>
          </cell>
          <cell r="AA33" t="str">
            <v>Non-fragile</v>
          </cell>
          <cell r="AB33" t="str">
            <v>Non-fragile</v>
          </cell>
          <cell r="AC33" t="str">
            <v>Non-fragile</v>
          </cell>
          <cell r="AD33" t="str">
            <v>Non-Gavi</v>
          </cell>
          <cell r="AE33" t="str">
            <v>Non-Gavi</v>
          </cell>
          <cell r="AF33" t="str">
            <v>Non-Gavi</v>
          </cell>
          <cell r="AG33" t="str">
            <v>Non-Gavi</v>
          </cell>
          <cell r="AH33" t="str">
            <v>Non-Gavi</v>
          </cell>
          <cell r="AI33" t="str">
            <v>Non-Gavi</v>
          </cell>
          <cell r="AJ33" t="str">
            <v>MIC</v>
          </cell>
          <cell r="AK33" t="str">
            <v>LMIC</v>
          </cell>
          <cell r="AL33" t="str">
            <v>MIC</v>
          </cell>
          <cell r="AM33" t="str">
            <v>LMIC</v>
          </cell>
          <cell r="AN33">
            <v>3420</v>
          </cell>
          <cell r="AO33">
            <v>3400</v>
          </cell>
        </row>
        <row r="34">
          <cell r="A34" t="str">
            <v>CAF</v>
          </cell>
          <cell r="B34">
            <v>140</v>
          </cell>
          <cell r="C34" t="str">
            <v>CF</v>
          </cell>
          <cell r="D34" t="str">
            <v>Central African Republic</v>
          </cell>
          <cell r="E34" t="str">
            <v>fr</v>
          </cell>
          <cell r="F34">
            <v>1</v>
          </cell>
          <cell r="G34">
            <v>1</v>
          </cell>
          <cell r="H34">
            <v>1</v>
          </cell>
          <cell r="I34">
            <v>1</v>
          </cell>
          <cell r="J34">
            <v>1</v>
          </cell>
          <cell r="K34">
            <v>1</v>
          </cell>
          <cell r="L34">
            <v>1</v>
          </cell>
          <cell r="M34">
            <v>1</v>
          </cell>
          <cell r="N34" t="str">
            <v>AFRO</v>
          </cell>
          <cell r="O34" t="str">
            <v>Francophone Africa</v>
          </cell>
          <cell r="P34" t="str">
            <v>FA</v>
          </cell>
          <cell r="Q34" t="str">
            <v>Tier 2</v>
          </cell>
          <cell r="R34">
            <v>1</v>
          </cell>
          <cell r="S34" t="str">
            <v>Member</v>
          </cell>
          <cell r="T34">
            <v>0</v>
          </cell>
          <cell r="U34">
            <v>0</v>
          </cell>
          <cell r="V34">
            <v>1</v>
          </cell>
          <cell r="W34">
            <v>1</v>
          </cell>
          <cell r="X34">
            <v>1</v>
          </cell>
          <cell r="Y34">
            <v>1</v>
          </cell>
          <cell r="Z34" t="str">
            <v>Fragile</v>
          </cell>
          <cell r="AA34" t="str">
            <v>Fragile</v>
          </cell>
          <cell r="AB34" t="str">
            <v>Fragile</v>
          </cell>
          <cell r="AC34" t="str">
            <v>Fragile</v>
          </cell>
          <cell r="AD34" t="str">
            <v>Extremely fragile</v>
          </cell>
          <cell r="AE34" t="str">
            <v>Initial self-financing</v>
          </cell>
          <cell r="AF34" t="str">
            <v>Initial self-financing</v>
          </cell>
          <cell r="AG34" t="str">
            <v>Initial self-financing</v>
          </cell>
          <cell r="AH34" t="str">
            <v>Initial self-financing</v>
          </cell>
          <cell r="AI34" t="str">
            <v>Initial self-financing</v>
          </cell>
          <cell r="AJ34" t="str">
            <v>LIC</v>
          </cell>
          <cell r="AK34" t="str">
            <v>LIC</v>
          </cell>
          <cell r="AL34" t="str">
            <v>LIC</v>
          </cell>
          <cell r="AM34" t="str">
            <v>LIC</v>
          </cell>
          <cell r="AN34">
            <v>490</v>
          </cell>
          <cell r="AO34">
            <v>490</v>
          </cell>
        </row>
        <row r="35">
          <cell r="A35" t="str">
            <v>TCD</v>
          </cell>
          <cell r="B35">
            <v>148</v>
          </cell>
          <cell r="C35" t="str">
            <v>TD</v>
          </cell>
          <cell r="D35" t="str">
            <v>Chad</v>
          </cell>
          <cell r="E35" t="str">
            <v>fr</v>
          </cell>
          <cell r="F35">
            <v>1</v>
          </cell>
          <cell r="G35">
            <v>1</v>
          </cell>
          <cell r="H35">
            <v>1</v>
          </cell>
          <cell r="I35">
            <v>1</v>
          </cell>
          <cell r="J35">
            <v>1</v>
          </cell>
          <cell r="K35">
            <v>1</v>
          </cell>
          <cell r="L35">
            <v>1</v>
          </cell>
          <cell r="M35">
            <v>1</v>
          </cell>
          <cell r="N35" t="str">
            <v>AFRO</v>
          </cell>
          <cell r="O35" t="str">
            <v>Francophone Africa</v>
          </cell>
          <cell r="P35" t="str">
            <v>FA</v>
          </cell>
          <cell r="Q35" t="str">
            <v>Tier 1</v>
          </cell>
          <cell r="R35">
            <v>1</v>
          </cell>
          <cell r="S35" t="str">
            <v>Member</v>
          </cell>
          <cell r="T35">
            <v>0</v>
          </cell>
          <cell r="U35">
            <v>0</v>
          </cell>
          <cell r="V35">
            <v>1</v>
          </cell>
          <cell r="W35">
            <v>1</v>
          </cell>
          <cell r="X35">
            <v>1</v>
          </cell>
          <cell r="Y35">
            <v>1</v>
          </cell>
          <cell r="Z35" t="str">
            <v>Fragile</v>
          </cell>
          <cell r="AA35" t="str">
            <v>Fragile</v>
          </cell>
          <cell r="AB35" t="str">
            <v>Fragile</v>
          </cell>
          <cell r="AC35" t="str">
            <v>Fragile</v>
          </cell>
          <cell r="AD35" t="str">
            <v>Extremely fragile</v>
          </cell>
          <cell r="AE35" t="str">
            <v>Initial self-financing</v>
          </cell>
          <cell r="AF35" t="str">
            <v>Initial self-financing</v>
          </cell>
          <cell r="AG35" t="str">
            <v>Initial self-financing</v>
          </cell>
          <cell r="AH35" t="str">
            <v>Initial self-financing</v>
          </cell>
          <cell r="AI35" t="str">
            <v>Initial self-financing</v>
          </cell>
          <cell r="AJ35" t="str">
            <v>LIC</v>
          </cell>
          <cell r="AK35" t="str">
            <v>LIC</v>
          </cell>
          <cell r="AL35" t="str">
            <v>LIC</v>
          </cell>
          <cell r="AM35" t="str">
            <v>LIC</v>
          </cell>
          <cell r="AN35">
            <v>670</v>
          </cell>
          <cell r="AO35">
            <v>680</v>
          </cell>
        </row>
        <row r="36">
          <cell r="A36" t="str">
            <v>CHL</v>
          </cell>
          <cell r="B36">
            <v>152</v>
          </cell>
          <cell r="C36" t="str">
            <v>CL</v>
          </cell>
          <cell r="D36" t="str">
            <v>Chile</v>
          </cell>
          <cell r="E36" t="str">
            <v>eng</v>
          </cell>
          <cell r="F36">
            <v>1</v>
          </cell>
          <cell r="G36">
            <v>0</v>
          </cell>
          <cell r="H36">
            <v>0</v>
          </cell>
          <cell r="I36">
            <v>0</v>
          </cell>
          <cell r="J36">
            <v>0</v>
          </cell>
          <cell r="K36">
            <v>0</v>
          </cell>
          <cell r="L36">
            <v>0</v>
          </cell>
          <cell r="M36">
            <v>0</v>
          </cell>
          <cell r="N36" t="str">
            <v>PAHO</v>
          </cell>
          <cell r="O36" t="str">
            <v>Non-Gavi</v>
          </cell>
          <cell r="P36" t="str">
            <v>Non-Gavi</v>
          </cell>
          <cell r="Q36" t="str">
            <v>Not PEF</v>
          </cell>
          <cell r="R36">
            <v>0</v>
          </cell>
          <cell r="S36" t="str">
            <v>Non-Member</v>
          </cell>
          <cell r="T36">
            <v>0</v>
          </cell>
          <cell r="U36">
            <v>0</v>
          </cell>
          <cell r="V36">
            <v>0</v>
          </cell>
          <cell r="W36">
            <v>0</v>
          </cell>
          <cell r="X36">
            <v>0</v>
          </cell>
          <cell r="Y36">
            <v>1</v>
          </cell>
          <cell r="Z36" t="str">
            <v>Non-fragile</v>
          </cell>
          <cell r="AA36" t="str">
            <v>Non-fragile</v>
          </cell>
          <cell r="AB36" t="str">
            <v>Non-fragile</v>
          </cell>
          <cell r="AC36" t="str">
            <v>Non-fragile</v>
          </cell>
          <cell r="AD36" t="str">
            <v>Non-Gavi</v>
          </cell>
          <cell r="AE36" t="str">
            <v>Non-Gavi</v>
          </cell>
          <cell r="AF36" t="str">
            <v>Non-Gavi</v>
          </cell>
          <cell r="AG36" t="str">
            <v>Non-Gavi</v>
          </cell>
          <cell r="AH36" t="str">
            <v>Non-Gavi</v>
          </cell>
          <cell r="AI36" t="str">
            <v>Non-Gavi</v>
          </cell>
          <cell r="AJ36" t="str">
            <v>HIC</v>
          </cell>
          <cell r="AK36" t="str">
            <v>HIC</v>
          </cell>
          <cell r="AL36" t="str">
            <v>HIC</v>
          </cell>
          <cell r="AM36" t="str">
            <v>HIC</v>
          </cell>
          <cell r="AN36">
            <v>14670</v>
          </cell>
          <cell r="AO36">
            <v>14620</v>
          </cell>
        </row>
        <row r="37">
          <cell r="A37" t="str">
            <v>CHN</v>
          </cell>
          <cell r="B37">
            <v>156</v>
          </cell>
          <cell r="C37" t="str">
            <v>CN</v>
          </cell>
          <cell r="D37" t="str">
            <v>China</v>
          </cell>
          <cell r="E37" t="str">
            <v>eng</v>
          </cell>
          <cell r="F37">
            <v>1</v>
          </cell>
          <cell r="G37">
            <v>1</v>
          </cell>
          <cell r="H37">
            <v>0</v>
          </cell>
          <cell r="I37">
            <v>0</v>
          </cell>
          <cell r="J37">
            <v>0</v>
          </cell>
          <cell r="K37">
            <v>0</v>
          </cell>
          <cell r="L37">
            <v>0</v>
          </cell>
          <cell r="M37">
            <v>1</v>
          </cell>
          <cell r="N37" t="str">
            <v>WPRO</v>
          </cell>
          <cell r="O37" t="str">
            <v>Asia-Pacific</v>
          </cell>
          <cell r="P37" t="str">
            <v>AP</v>
          </cell>
          <cell r="Q37" t="str">
            <v>Not PEF</v>
          </cell>
          <cell r="R37">
            <v>0</v>
          </cell>
          <cell r="S37" t="str">
            <v>Non-Member</v>
          </cell>
          <cell r="T37">
            <v>1</v>
          </cell>
          <cell r="U37">
            <v>0</v>
          </cell>
          <cell r="V37">
            <v>0</v>
          </cell>
          <cell r="W37">
            <v>0</v>
          </cell>
          <cell r="X37">
            <v>0</v>
          </cell>
          <cell r="Y37">
            <v>1</v>
          </cell>
          <cell r="Z37" t="str">
            <v>Non-fragile</v>
          </cell>
          <cell r="AA37" t="str">
            <v>Non-fragile</v>
          </cell>
          <cell r="AB37" t="str">
            <v>Non-fragile</v>
          </cell>
          <cell r="AC37" t="str">
            <v>Non-fragile</v>
          </cell>
          <cell r="AD37" t="str">
            <v>Non-Gavi</v>
          </cell>
          <cell r="AE37" t="str">
            <v>Fully self-financing</v>
          </cell>
          <cell r="AF37" t="str">
            <v>Non-Gavi</v>
          </cell>
          <cell r="AG37" t="str">
            <v>Non-Gavi</v>
          </cell>
          <cell r="AH37" t="str">
            <v>Non-Gavi</v>
          </cell>
          <cell r="AI37" t="str">
            <v>Non-Gavi</v>
          </cell>
          <cell r="AJ37" t="str">
            <v>MIC</v>
          </cell>
          <cell r="AK37" t="str">
            <v>UMIC</v>
          </cell>
          <cell r="AL37" t="str">
            <v>MIC</v>
          </cell>
          <cell r="AM37" t="str">
            <v>UMIC</v>
          </cell>
          <cell r="AN37">
            <v>9460</v>
          </cell>
          <cell r="AO37">
            <v>9620</v>
          </cell>
        </row>
        <row r="38">
          <cell r="A38" t="str">
            <v>COL</v>
          </cell>
          <cell r="B38">
            <v>170</v>
          </cell>
          <cell r="C38" t="str">
            <v>CO</v>
          </cell>
          <cell r="D38" t="str">
            <v>Colombia</v>
          </cell>
          <cell r="E38" t="str">
            <v>eng</v>
          </cell>
          <cell r="F38">
            <v>1</v>
          </cell>
          <cell r="G38">
            <v>0</v>
          </cell>
          <cell r="H38">
            <v>0</v>
          </cell>
          <cell r="I38">
            <v>0</v>
          </cell>
          <cell r="J38">
            <v>0</v>
          </cell>
          <cell r="K38">
            <v>0</v>
          </cell>
          <cell r="L38">
            <v>0</v>
          </cell>
          <cell r="M38">
            <v>0</v>
          </cell>
          <cell r="N38" t="str">
            <v>PAHO</v>
          </cell>
          <cell r="O38" t="str">
            <v>Non-Gavi</v>
          </cell>
          <cell r="P38" t="str">
            <v>Non-Gavi</v>
          </cell>
          <cell r="Q38" t="str">
            <v>Not PEF</v>
          </cell>
          <cell r="R38">
            <v>0</v>
          </cell>
          <cell r="S38" t="str">
            <v>Non-Member</v>
          </cell>
          <cell r="T38">
            <v>0</v>
          </cell>
          <cell r="U38">
            <v>0</v>
          </cell>
          <cell r="V38">
            <v>0</v>
          </cell>
          <cell r="W38">
            <v>0</v>
          </cell>
          <cell r="X38">
            <v>0</v>
          </cell>
          <cell r="Y38">
            <v>1</v>
          </cell>
          <cell r="Z38" t="str">
            <v>Non-fragile</v>
          </cell>
          <cell r="AA38" t="str">
            <v>Non-fragile</v>
          </cell>
          <cell r="AB38" t="str">
            <v>Non-fragile</v>
          </cell>
          <cell r="AC38" t="str">
            <v>Non-fragile</v>
          </cell>
          <cell r="AD38" t="str">
            <v>Non-Gavi</v>
          </cell>
          <cell r="AE38" t="str">
            <v>Non-Gavi</v>
          </cell>
          <cell r="AF38" t="str">
            <v>Non-Gavi</v>
          </cell>
          <cell r="AG38" t="str">
            <v>Non-Gavi</v>
          </cell>
          <cell r="AH38" t="str">
            <v>Non-Gavi</v>
          </cell>
          <cell r="AI38" t="str">
            <v>Non-Gavi</v>
          </cell>
          <cell r="AJ38" t="str">
            <v>MIC</v>
          </cell>
          <cell r="AK38" t="str">
            <v>UMIC</v>
          </cell>
          <cell r="AL38" t="str">
            <v>MIC</v>
          </cell>
          <cell r="AM38" t="str">
            <v>UMIC</v>
          </cell>
          <cell r="AN38">
            <v>6180</v>
          </cell>
          <cell r="AO38">
            <v>6260</v>
          </cell>
        </row>
        <row r="39">
          <cell r="A39" t="str">
            <v>COM</v>
          </cell>
          <cell r="B39">
            <v>174</v>
          </cell>
          <cell r="C39" t="str">
            <v>KM</v>
          </cell>
          <cell r="D39" t="str">
            <v>Comoros</v>
          </cell>
          <cell r="E39" t="str">
            <v>fr</v>
          </cell>
          <cell r="F39">
            <v>1</v>
          </cell>
          <cell r="G39">
            <v>1</v>
          </cell>
          <cell r="H39">
            <v>1</v>
          </cell>
          <cell r="I39">
            <v>1</v>
          </cell>
          <cell r="J39">
            <v>1</v>
          </cell>
          <cell r="K39">
            <v>1</v>
          </cell>
          <cell r="L39">
            <v>1</v>
          </cell>
          <cell r="M39">
            <v>1</v>
          </cell>
          <cell r="N39" t="str">
            <v>AFRO</v>
          </cell>
          <cell r="O39" t="str">
            <v>Francophone Africa</v>
          </cell>
          <cell r="P39" t="str">
            <v>FA</v>
          </cell>
          <cell r="Q39" t="str">
            <v>Tier 3</v>
          </cell>
          <cell r="R39">
            <v>1</v>
          </cell>
          <cell r="S39" t="str">
            <v>Member</v>
          </cell>
          <cell r="T39">
            <v>0</v>
          </cell>
          <cell r="U39">
            <v>0</v>
          </cell>
          <cell r="V39">
            <v>0</v>
          </cell>
          <cell r="W39">
            <v>0</v>
          </cell>
          <cell r="X39">
            <v>0</v>
          </cell>
          <cell r="Y39">
            <v>1</v>
          </cell>
          <cell r="Z39" t="str">
            <v>Non-fragile</v>
          </cell>
          <cell r="AA39" t="str">
            <v>Non-fragile</v>
          </cell>
          <cell r="AB39" t="str">
            <v>Non-fragile</v>
          </cell>
          <cell r="AC39" t="str">
            <v>Non-fragile</v>
          </cell>
          <cell r="AD39" t="str">
            <v>Standard</v>
          </cell>
          <cell r="AE39" t="str">
            <v>Initial self-financing</v>
          </cell>
          <cell r="AF39" t="str">
            <v>Initial self-financing</v>
          </cell>
          <cell r="AG39" t="str">
            <v>Initial self-financing</v>
          </cell>
          <cell r="AH39" t="str">
            <v>Preparatory transition phase</v>
          </cell>
          <cell r="AI39" t="str">
            <v>Preparatory transition phase</v>
          </cell>
          <cell r="AJ39" t="str">
            <v>MIC</v>
          </cell>
          <cell r="AK39" t="str">
            <v>LMIC</v>
          </cell>
          <cell r="AL39" t="str">
            <v>MIC</v>
          </cell>
          <cell r="AM39" t="str">
            <v>LMIC</v>
          </cell>
          <cell r="AN39">
            <v>1380</v>
          </cell>
          <cell r="AO39">
            <v>1380</v>
          </cell>
        </row>
        <row r="40">
          <cell r="A40" t="str">
            <v>COD</v>
          </cell>
          <cell r="B40">
            <v>180</v>
          </cell>
          <cell r="C40" t="str">
            <v>CD</v>
          </cell>
          <cell r="D40" t="str">
            <v>Congo, Democratic Republic of the</v>
          </cell>
          <cell r="E40" t="str">
            <v>fr</v>
          </cell>
          <cell r="F40">
            <v>1</v>
          </cell>
          <cell r="G40">
            <v>1</v>
          </cell>
          <cell r="H40">
            <v>1</v>
          </cell>
          <cell r="I40">
            <v>1</v>
          </cell>
          <cell r="J40">
            <v>1</v>
          </cell>
          <cell r="K40">
            <v>1</v>
          </cell>
          <cell r="L40">
            <v>1</v>
          </cell>
          <cell r="M40">
            <v>1</v>
          </cell>
          <cell r="N40" t="str">
            <v>AFRO</v>
          </cell>
          <cell r="O40" t="str">
            <v>Francophone Africa</v>
          </cell>
          <cell r="P40" t="str">
            <v>FA</v>
          </cell>
          <cell r="Q40" t="str">
            <v>Tier 1</v>
          </cell>
          <cell r="R40">
            <v>1</v>
          </cell>
          <cell r="S40" t="str">
            <v>Member</v>
          </cell>
          <cell r="T40">
            <v>0</v>
          </cell>
          <cell r="U40">
            <v>0</v>
          </cell>
          <cell r="V40">
            <v>1</v>
          </cell>
          <cell r="W40">
            <v>1</v>
          </cell>
          <cell r="X40">
            <v>1</v>
          </cell>
          <cell r="Y40">
            <v>1</v>
          </cell>
          <cell r="Z40" t="str">
            <v>Fragile</v>
          </cell>
          <cell r="AA40" t="str">
            <v>Fragile</v>
          </cell>
          <cell r="AB40" t="str">
            <v>Fragile</v>
          </cell>
          <cell r="AC40" t="str">
            <v>Fragile</v>
          </cell>
          <cell r="AD40" t="str">
            <v>Pivotal</v>
          </cell>
          <cell r="AE40" t="str">
            <v>Initial self-financing</v>
          </cell>
          <cell r="AF40" t="str">
            <v>Initial self-financing</v>
          </cell>
          <cell r="AG40" t="str">
            <v>Initial self-financing</v>
          </cell>
          <cell r="AH40" t="str">
            <v>Initial self-financing</v>
          </cell>
          <cell r="AI40" t="str">
            <v>Initial self-financing</v>
          </cell>
          <cell r="AJ40" t="str">
            <v>LIC</v>
          </cell>
          <cell r="AK40" t="str">
            <v>LIC</v>
          </cell>
          <cell r="AL40" t="str">
            <v>LIC</v>
          </cell>
          <cell r="AM40" t="str">
            <v>LIC</v>
          </cell>
          <cell r="AN40">
            <v>490</v>
          </cell>
          <cell r="AO40">
            <v>500</v>
          </cell>
        </row>
        <row r="41">
          <cell r="A41" t="str">
            <v>COG</v>
          </cell>
          <cell r="B41">
            <v>178</v>
          </cell>
          <cell r="C41" t="str">
            <v>CG</v>
          </cell>
          <cell r="D41" t="str">
            <v>Congo, Republic of</v>
          </cell>
          <cell r="E41" t="str">
            <v>fr</v>
          </cell>
          <cell r="F41">
            <v>1</v>
          </cell>
          <cell r="G41">
            <v>1</v>
          </cell>
          <cell r="H41">
            <v>1</v>
          </cell>
          <cell r="I41">
            <v>1</v>
          </cell>
          <cell r="J41">
            <v>1</v>
          </cell>
          <cell r="K41">
            <v>1</v>
          </cell>
          <cell r="L41">
            <v>1</v>
          </cell>
          <cell r="M41">
            <v>1</v>
          </cell>
          <cell r="N41" t="str">
            <v>AFRO</v>
          </cell>
          <cell r="O41" t="str">
            <v>Francophone Africa</v>
          </cell>
          <cell r="P41" t="str">
            <v>FA</v>
          </cell>
          <cell r="Q41" t="str">
            <v>Tier 3</v>
          </cell>
          <cell r="R41">
            <v>1</v>
          </cell>
          <cell r="S41" t="str">
            <v>Member</v>
          </cell>
          <cell r="T41">
            <v>0</v>
          </cell>
          <cell r="U41">
            <v>0</v>
          </cell>
          <cell r="V41">
            <v>0</v>
          </cell>
          <cell r="W41">
            <v>1</v>
          </cell>
          <cell r="X41">
            <v>1</v>
          </cell>
          <cell r="Y41">
            <v>1</v>
          </cell>
          <cell r="Z41" t="str">
            <v>Fragile</v>
          </cell>
          <cell r="AA41" t="str">
            <v>Fragile</v>
          </cell>
          <cell r="AB41" t="str">
            <v>Non-fragile</v>
          </cell>
          <cell r="AC41" t="str">
            <v>Fragile</v>
          </cell>
          <cell r="AD41" t="str">
            <v>Priority</v>
          </cell>
          <cell r="AE41" t="str">
            <v>Accelerated transition phase</v>
          </cell>
          <cell r="AF41" t="str">
            <v>Fully self-financing</v>
          </cell>
          <cell r="AG41" t="str">
            <v>Fully self-financing</v>
          </cell>
          <cell r="AH41" t="str">
            <v>Preparatory transition phase</v>
          </cell>
          <cell r="AI41" t="str">
            <v>Preparatory transition phase</v>
          </cell>
          <cell r="AJ41" t="str">
            <v>MIC</v>
          </cell>
          <cell r="AK41" t="str">
            <v>LMIC</v>
          </cell>
          <cell r="AL41" t="str">
            <v>MIC</v>
          </cell>
          <cell r="AM41" t="str">
            <v>LMIC</v>
          </cell>
          <cell r="AN41">
            <v>1640</v>
          </cell>
          <cell r="AO41">
            <v>1680</v>
          </cell>
        </row>
        <row r="42">
          <cell r="A42" t="str">
            <v>COK</v>
          </cell>
          <cell r="B42">
            <v>184</v>
          </cell>
          <cell r="C42" t="str">
            <v>CK</v>
          </cell>
          <cell r="D42" t="str">
            <v>Cook Islands</v>
          </cell>
          <cell r="E42" t="str">
            <v>eng</v>
          </cell>
          <cell r="F42">
            <v>1</v>
          </cell>
          <cell r="G42">
            <v>0</v>
          </cell>
          <cell r="H42">
            <v>0</v>
          </cell>
          <cell r="I42">
            <v>0</v>
          </cell>
          <cell r="J42">
            <v>0</v>
          </cell>
          <cell r="K42">
            <v>0</v>
          </cell>
          <cell r="L42">
            <v>0</v>
          </cell>
          <cell r="M42">
            <v>0</v>
          </cell>
          <cell r="N42" t="str">
            <v>WPRO</v>
          </cell>
          <cell r="O42" t="str">
            <v>Non-Gavi</v>
          </cell>
          <cell r="P42" t="str">
            <v>Non-Gavi</v>
          </cell>
          <cell r="Q42" t="str">
            <v>Not PEF</v>
          </cell>
          <cell r="R42">
            <v>0</v>
          </cell>
          <cell r="S42" t="str">
            <v>Non-Member</v>
          </cell>
          <cell r="T42">
            <v>0</v>
          </cell>
          <cell r="U42">
            <v>0</v>
          </cell>
          <cell r="V42">
            <v>0</v>
          </cell>
          <cell r="W42">
            <v>0</v>
          </cell>
          <cell r="X42">
            <v>0</v>
          </cell>
          <cell r="Y42">
            <v>1</v>
          </cell>
          <cell r="Z42" t="str">
            <v>Non-fragile</v>
          </cell>
          <cell r="AA42" t="str">
            <v>Non-fragile</v>
          </cell>
          <cell r="AB42" t="str">
            <v>Non-fragile</v>
          </cell>
          <cell r="AC42" t="str">
            <v>Non-fragile</v>
          </cell>
          <cell r="AD42" t="str">
            <v>Non-Gavi</v>
          </cell>
          <cell r="AE42" t="str">
            <v>Non-Gavi</v>
          </cell>
          <cell r="AF42" t="str">
            <v>Non-Gavi</v>
          </cell>
          <cell r="AG42" t="str">
            <v>Non-Gavi</v>
          </cell>
          <cell r="AH42" t="str">
            <v>Non-Gavi</v>
          </cell>
          <cell r="AI42" t="str">
            <v>Non-Gavi</v>
          </cell>
        </row>
        <row r="43">
          <cell r="A43" t="str">
            <v>CRI</v>
          </cell>
          <cell r="B43">
            <v>188</v>
          </cell>
          <cell r="C43" t="str">
            <v>CR</v>
          </cell>
          <cell r="D43" t="str">
            <v>Costa Rica</v>
          </cell>
          <cell r="E43" t="str">
            <v>eng</v>
          </cell>
          <cell r="F43">
            <v>1</v>
          </cell>
          <cell r="G43">
            <v>0</v>
          </cell>
          <cell r="H43">
            <v>0</v>
          </cell>
          <cell r="I43">
            <v>0</v>
          </cell>
          <cell r="J43">
            <v>0</v>
          </cell>
          <cell r="K43">
            <v>0</v>
          </cell>
          <cell r="L43">
            <v>0</v>
          </cell>
          <cell r="M43">
            <v>0</v>
          </cell>
          <cell r="N43" t="str">
            <v>PAHO</v>
          </cell>
          <cell r="O43" t="str">
            <v>Non-Gavi</v>
          </cell>
          <cell r="P43" t="str">
            <v>Non-Gavi</v>
          </cell>
          <cell r="Q43" t="str">
            <v>Not PEF</v>
          </cell>
          <cell r="R43">
            <v>0</v>
          </cell>
          <cell r="S43" t="str">
            <v>Non-Member</v>
          </cell>
          <cell r="T43">
            <v>0</v>
          </cell>
          <cell r="U43">
            <v>0</v>
          </cell>
          <cell r="V43">
            <v>0</v>
          </cell>
          <cell r="W43">
            <v>0</v>
          </cell>
          <cell r="X43">
            <v>0</v>
          </cell>
          <cell r="Y43">
            <v>0</v>
          </cell>
          <cell r="Z43" t="str">
            <v>Non-fragile</v>
          </cell>
          <cell r="AA43" t="str">
            <v>Non-fragile</v>
          </cell>
          <cell r="AB43" t="str">
            <v>Non-fragile</v>
          </cell>
          <cell r="AC43" t="str">
            <v>Non-fragile</v>
          </cell>
          <cell r="AD43" t="str">
            <v>Non-Gavi</v>
          </cell>
          <cell r="AE43" t="str">
            <v>Non-Gavi</v>
          </cell>
          <cell r="AF43" t="str">
            <v>Non-Gavi</v>
          </cell>
          <cell r="AG43" t="str">
            <v>Non-Gavi</v>
          </cell>
          <cell r="AH43" t="str">
            <v>Non-Gavi</v>
          </cell>
          <cell r="AI43" t="str">
            <v>Non-Gavi</v>
          </cell>
          <cell r="AJ43" t="str">
            <v>MIC</v>
          </cell>
          <cell r="AK43" t="str">
            <v>UMIC</v>
          </cell>
          <cell r="AL43" t="str">
            <v>MIC</v>
          </cell>
          <cell r="AM43" t="str">
            <v>UMIC</v>
          </cell>
          <cell r="AN43">
            <v>11520</v>
          </cell>
          <cell r="AO43">
            <v>11590</v>
          </cell>
        </row>
        <row r="44">
          <cell r="A44" t="str">
            <v>CIV</v>
          </cell>
          <cell r="B44">
            <v>384</v>
          </cell>
          <cell r="C44" t="str">
            <v>CI</v>
          </cell>
          <cell r="D44" t="str">
            <v>Côte d'Ivoire</v>
          </cell>
          <cell r="E44" t="str">
            <v>fr</v>
          </cell>
          <cell r="F44">
            <v>1</v>
          </cell>
          <cell r="G44">
            <v>1</v>
          </cell>
          <cell r="H44">
            <v>1</v>
          </cell>
          <cell r="I44">
            <v>1</v>
          </cell>
          <cell r="J44">
            <v>1</v>
          </cell>
          <cell r="K44">
            <v>1</v>
          </cell>
          <cell r="L44">
            <v>1</v>
          </cell>
          <cell r="M44">
            <v>1</v>
          </cell>
          <cell r="N44" t="str">
            <v>AFRO</v>
          </cell>
          <cell r="O44" t="str">
            <v>Francophone Africa</v>
          </cell>
          <cell r="P44" t="str">
            <v>FA</v>
          </cell>
          <cell r="Q44" t="str">
            <v>Tier 3</v>
          </cell>
          <cell r="R44">
            <v>1</v>
          </cell>
          <cell r="S44" t="str">
            <v>Member</v>
          </cell>
          <cell r="T44">
            <v>0</v>
          </cell>
          <cell r="U44">
            <v>0</v>
          </cell>
          <cell r="V44">
            <v>1</v>
          </cell>
          <cell r="W44">
            <v>1</v>
          </cell>
          <cell r="X44">
            <v>1</v>
          </cell>
          <cell r="Y44">
            <v>1</v>
          </cell>
          <cell r="Z44" t="str">
            <v>Non-fragile</v>
          </cell>
          <cell r="AA44" t="str">
            <v>Non-fragile</v>
          </cell>
          <cell r="AB44" t="str">
            <v>Non-fragile</v>
          </cell>
          <cell r="AC44" t="str">
            <v>Non-fragile</v>
          </cell>
          <cell r="AD44" t="str">
            <v>Priority</v>
          </cell>
          <cell r="AE44" t="str">
            <v>Preparatory transition phase</v>
          </cell>
          <cell r="AF44" t="str">
            <v>Preparatory transition phase</v>
          </cell>
          <cell r="AG44" t="str">
            <v>Preparatory transition phase</v>
          </cell>
          <cell r="AH44" t="str">
            <v>Preparatory transition phase</v>
          </cell>
          <cell r="AI44" t="str">
            <v>Preparatory transition phase</v>
          </cell>
          <cell r="AJ44" t="str">
            <v>MIC</v>
          </cell>
          <cell r="AK44" t="str">
            <v>LMIC</v>
          </cell>
          <cell r="AL44" t="str">
            <v>MIC</v>
          </cell>
          <cell r="AM44" t="str">
            <v>LMIC</v>
          </cell>
          <cell r="AN44">
            <v>1600</v>
          </cell>
          <cell r="AO44">
            <v>2180</v>
          </cell>
        </row>
        <row r="45">
          <cell r="A45" t="str">
            <v>HRV</v>
          </cell>
          <cell r="B45">
            <v>191</v>
          </cell>
          <cell r="C45" t="str">
            <v>HR</v>
          </cell>
          <cell r="D45" t="str">
            <v>Croatia</v>
          </cell>
          <cell r="E45" t="str">
            <v>eng</v>
          </cell>
          <cell r="F45">
            <v>1</v>
          </cell>
          <cell r="G45">
            <v>0</v>
          </cell>
          <cell r="H45">
            <v>0</v>
          </cell>
          <cell r="I45">
            <v>0</v>
          </cell>
          <cell r="J45">
            <v>0</v>
          </cell>
          <cell r="K45">
            <v>0</v>
          </cell>
          <cell r="L45">
            <v>0</v>
          </cell>
          <cell r="M45">
            <v>0</v>
          </cell>
          <cell r="N45" t="str">
            <v>EURO</v>
          </cell>
          <cell r="O45" t="str">
            <v>Non-Gavi</v>
          </cell>
          <cell r="P45" t="str">
            <v>Non-Gavi</v>
          </cell>
          <cell r="Q45" t="str">
            <v>Not PEF</v>
          </cell>
          <cell r="R45">
            <v>0</v>
          </cell>
          <cell r="S45" t="str">
            <v>Non-Member</v>
          </cell>
          <cell r="T45">
            <v>0</v>
          </cell>
          <cell r="U45">
            <v>0</v>
          </cell>
          <cell r="V45">
            <v>0</v>
          </cell>
          <cell r="W45">
            <v>0</v>
          </cell>
          <cell r="X45">
            <v>0</v>
          </cell>
          <cell r="Y45">
            <v>0</v>
          </cell>
          <cell r="Z45" t="str">
            <v>Non-fragile</v>
          </cell>
          <cell r="AA45" t="str">
            <v>Non-fragile</v>
          </cell>
          <cell r="AB45" t="str">
            <v>Non-fragile</v>
          </cell>
          <cell r="AC45" t="str">
            <v>Non-fragile</v>
          </cell>
          <cell r="AD45" t="str">
            <v>Non-Gavi</v>
          </cell>
          <cell r="AE45" t="str">
            <v>Non-Gavi</v>
          </cell>
          <cell r="AF45" t="str">
            <v>Non-Gavi</v>
          </cell>
          <cell r="AG45" t="str">
            <v>Non-Gavi</v>
          </cell>
          <cell r="AH45" t="str">
            <v>Non-Gavi</v>
          </cell>
          <cell r="AI45" t="str">
            <v>Non-Gavi</v>
          </cell>
          <cell r="AJ45" t="str">
            <v>HIC</v>
          </cell>
          <cell r="AK45" t="str">
            <v>HIC</v>
          </cell>
          <cell r="AL45" t="str">
            <v>HIC</v>
          </cell>
          <cell r="AM45" t="str">
            <v>HIC</v>
          </cell>
          <cell r="AN45">
            <v>14000</v>
          </cell>
          <cell r="AO45">
            <v>14010</v>
          </cell>
        </row>
        <row r="46">
          <cell r="A46" t="str">
            <v>CUB</v>
          </cell>
          <cell r="B46">
            <v>192</v>
          </cell>
          <cell r="C46" t="str">
            <v>CU</v>
          </cell>
          <cell r="D46" t="str">
            <v>Cuba</v>
          </cell>
          <cell r="E46" t="str">
            <v>eng</v>
          </cell>
          <cell r="F46">
            <v>1</v>
          </cell>
          <cell r="G46">
            <v>1</v>
          </cell>
          <cell r="H46">
            <v>1</v>
          </cell>
          <cell r="I46">
            <v>1</v>
          </cell>
          <cell r="J46">
            <v>1</v>
          </cell>
          <cell r="K46">
            <v>0</v>
          </cell>
          <cell r="L46">
            <v>0</v>
          </cell>
          <cell r="M46">
            <v>1</v>
          </cell>
          <cell r="N46" t="str">
            <v>PAHO</v>
          </cell>
          <cell r="O46" t="str">
            <v>EMRO-EURO-PAHO</v>
          </cell>
          <cell r="P46" t="str">
            <v>EEP</v>
          </cell>
          <cell r="Q46" t="str">
            <v>Tier 3</v>
          </cell>
          <cell r="R46">
            <v>0</v>
          </cell>
          <cell r="S46" t="str">
            <v>Non-Member</v>
          </cell>
          <cell r="T46">
            <v>0</v>
          </cell>
          <cell r="U46">
            <v>0</v>
          </cell>
          <cell r="V46">
            <v>0</v>
          </cell>
          <cell r="W46">
            <v>0</v>
          </cell>
          <cell r="X46">
            <v>0</v>
          </cell>
          <cell r="Y46">
            <v>1</v>
          </cell>
          <cell r="Z46" t="str">
            <v>Non-fragile</v>
          </cell>
          <cell r="AA46" t="str">
            <v>Non-fragile</v>
          </cell>
          <cell r="AB46" t="str">
            <v>Non-fragile</v>
          </cell>
          <cell r="AC46" t="str">
            <v>Non-fragile</v>
          </cell>
          <cell r="AD46" t="str">
            <v>Post Transition</v>
          </cell>
          <cell r="AE46" t="str">
            <v>Accelerated transition phase</v>
          </cell>
          <cell r="AF46" t="str">
            <v>Fully self-financing</v>
          </cell>
          <cell r="AG46" t="str">
            <v>Fully self-financing</v>
          </cell>
          <cell r="AH46" t="str">
            <v>Fully self-financing</v>
          </cell>
          <cell r="AI46" t="str">
            <v>Non-Gavi</v>
          </cell>
          <cell r="AJ46" t="str">
            <v>MIC</v>
          </cell>
          <cell r="AK46" t="str">
            <v>UMIC</v>
          </cell>
          <cell r="AL46" t="str">
            <v>MIC</v>
          </cell>
          <cell r="AM46" t="str">
            <v>UMIC</v>
          </cell>
        </row>
        <row r="47">
          <cell r="A47" t="str">
            <v>CYP</v>
          </cell>
          <cell r="B47">
            <v>196</v>
          </cell>
          <cell r="C47" t="str">
            <v>CY</v>
          </cell>
          <cell r="D47" t="str">
            <v>Cyprus</v>
          </cell>
          <cell r="E47" t="str">
            <v>eng</v>
          </cell>
          <cell r="F47">
            <v>1</v>
          </cell>
          <cell r="G47">
            <v>0</v>
          </cell>
          <cell r="H47">
            <v>0</v>
          </cell>
          <cell r="I47">
            <v>0</v>
          </cell>
          <cell r="J47">
            <v>0</v>
          </cell>
          <cell r="K47">
            <v>0</v>
          </cell>
          <cell r="L47">
            <v>0</v>
          </cell>
          <cell r="M47">
            <v>0</v>
          </cell>
          <cell r="N47" t="str">
            <v>EURO</v>
          </cell>
          <cell r="O47" t="str">
            <v>Non-Gavi</v>
          </cell>
          <cell r="P47" t="str">
            <v>Non-Gavi</v>
          </cell>
          <cell r="Q47" t="str">
            <v>Not PEF</v>
          </cell>
          <cell r="R47">
            <v>0</v>
          </cell>
          <cell r="S47" t="str">
            <v>Non-Member</v>
          </cell>
          <cell r="T47">
            <v>0</v>
          </cell>
          <cell r="U47">
            <v>0</v>
          </cell>
          <cell r="V47">
            <v>0</v>
          </cell>
          <cell r="W47">
            <v>0</v>
          </cell>
          <cell r="X47">
            <v>0</v>
          </cell>
          <cell r="Y47">
            <v>0</v>
          </cell>
          <cell r="Z47" t="str">
            <v>Non-fragile</v>
          </cell>
          <cell r="AA47" t="str">
            <v>Non-fragile</v>
          </cell>
          <cell r="AB47" t="str">
            <v>Non-fragile</v>
          </cell>
          <cell r="AC47" t="str">
            <v>Non-fragile</v>
          </cell>
          <cell r="AD47" t="str">
            <v>Non-Gavi</v>
          </cell>
          <cell r="AE47" t="str">
            <v>Non-Gavi</v>
          </cell>
          <cell r="AF47" t="str">
            <v>Non-Gavi</v>
          </cell>
          <cell r="AG47" t="str">
            <v>Non-Gavi</v>
          </cell>
          <cell r="AH47" t="str">
            <v>Non-Gavi</v>
          </cell>
          <cell r="AI47" t="str">
            <v>Non-Gavi</v>
          </cell>
          <cell r="AJ47" t="str">
            <v>HIC</v>
          </cell>
          <cell r="AK47" t="str">
            <v>HIC</v>
          </cell>
          <cell r="AL47" t="str">
            <v>HIC</v>
          </cell>
          <cell r="AM47" t="str">
            <v>HIC</v>
          </cell>
          <cell r="AN47">
            <v>28570</v>
          </cell>
          <cell r="AO47">
            <v>26620</v>
          </cell>
        </row>
        <row r="48">
          <cell r="A48" t="str">
            <v>CZE</v>
          </cell>
          <cell r="B48">
            <v>203</v>
          </cell>
          <cell r="C48" t="str">
            <v>CZ</v>
          </cell>
          <cell r="D48" t="str">
            <v>Czech Republic</v>
          </cell>
          <cell r="E48" t="str">
            <v>eng</v>
          </cell>
          <cell r="F48">
            <v>1</v>
          </cell>
          <cell r="G48">
            <v>0</v>
          </cell>
          <cell r="H48">
            <v>0</v>
          </cell>
          <cell r="I48">
            <v>0</v>
          </cell>
          <cell r="J48">
            <v>0</v>
          </cell>
          <cell r="K48">
            <v>0</v>
          </cell>
          <cell r="L48">
            <v>0</v>
          </cell>
          <cell r="M48">
            <v>0</v>
          </cell>
          <cell r="N48" t="str">
            <v>EURO</v>
          </cell>
          <cell r="O48" t="str">
            <v>Non-Gavi</v>
          </cell>
          <cell r="P48" t="str">
            <v>Non-Gavi</v>
          </cell>
          <cell r="Q48" t="str">
            <v>Not PEF</v>
          </cell>
          <cell r="R48">
            <v>0</v>
          </cell>
          <cell r="S48" t="str">
            <v>Non-Member</v>
          </cell>
          <cell r="T48">
            <v>0</v>
          </cell>
          <cell r="U48">
            <v>0</v>
          </cell>
          <cell r="V48">
            <v>0</v>
          </cell>
          <cell r="W48">
            <v>0</v>
          </cell>
          <cell r="X48">
            <v>0</v>
          </cell>
          <cell r="Y48">
            <v>0</v>
          </cell>
          <cell r="Z48" t="str">
            <v>Non-fragile</v>
          </cell>
          <cell r="AA48" t="str">
            <v>Non-fragile</v>
          </cell>
          <cell r="AB48" t="str">
            <v>Non-fragile</v>
          </cell>
          <cell r="AC48" t="str">
            <v>Non-fragile</v>
          </cell>
          <cell r="AD48" t="str">
            <v>Non-Gavi</v>
          </cell>
          <cell r="AE48" t="str">
            <v>Non-Gavi</v>
          </cell>
          <cell r="AF48" t="str">
            <v>Non-Gavi</v>
          </cell>
          <cell r="AG48" t="str">
            <v>Non-Gavi</v>
          </cell>
          <cell r="AH48" t="str">
            <v>Non-Gavi</v>
          </cell>
          <cell r="AI48" t="str">
            <v>Non-Gavi</v>
          </cell>
          <cell r="AJ48" t="str">
            <v>HIC</v>
          </cell>
          <cell r="AK48" t="str">
            <v>HIC</v>
          </cell>
          <cell r="AL48" t="str">
            <v>HIC</v>
          </cell>
          <cell r="AM48" t="str">
            <v>HIC</v>
          </cell>
          <cell r="AN48">
            <v>20230</v>
          </cell>
          <cell r="AO48">
            <v>20230</v>
          </cell>
        </row>
        <row r="49">
          <cell r="A49" t="str">
            <v>PRK</v>
          </cell>
          <cell r="B49">
            <v>408</v>
          </cell>
          <cell r="C49" t="str">
            <v>KP</v>
          </cell>
          <cell r="D49" t="str">
            <v>Democratic People's Republic of Korea</v>
          </cell>
          <cell r="E49" t="str">
            <v>eng</v>
          </cell>
          <cell r="F49">
            <v>1</v>
          </cell>
          <cell r="G49">
            <v>1</v>
          </cell>
          <cell r="H49">
            <v>1</v>
          </cell>
          <cell r="I49">
            <v>1</v>
          </cell>
          <cell r="J49">
            <v>1</v>
          </cell>
          <cell r="K49">
            <v>1</v>
          </cell>
          <cell r="L49">
            <v>1</v>
          </cell>
          <cell r="M49">
            <v>1</v>
          </cell>
          <cell r="N49" t="str">
            <v>SEARO</v>
          </cell>
          <cell r="O49" t="str">
            <v>Asia-Pacific</v>
          </cell>
          <cell r="P49" t="str">
            <v>AP</v>
          </cell>
          <cell r="Q49" t="str">
            <v>Tier 3</v>
          </cell>
          <cell r="R49">
            <v>0</v>
          </cell>
          <cell r="S49" t="str">
            <v>Non-Member</v>
          </cell>
          <cell r="T49">
            <v>1</v>
          </cell>
          <cell r="U49">
            <v>1</v>
          </cell>
          <cell r="V49">
            <v>0</v>
          </cell>
          <cell r="W49">
            <v>0</v>
          </cell>
          <cell r="X49">
            <v>0</v>
          </cell>
          <cell r="Y49">
            <v>1</v>
          </cell>
          <cell r="Z49" t="str">
            <v>Non-fragile</v>
          </cell>
          <cell r="AA49" t="str">
            <v>Non-fragile</v>
          </cell>
          <cell r="AB49" t="str">
            <v>Non-fragile</v>
          </cell>
          <cell r="AC49" t="str">
            <v>Non-fragile</v>
          </cell>
          <cell r="AD49" t="str">
            <v>Standard</v>
          </cell>
          <cell r="AE49" t="str">
            <v>Initial self-financing</v>
          </cell>
          <cell r="AF49" t="str">
            <v>Initial self-financing</v>
          </cell>
          <cell r="AG49" t="str">
            <v>Initial self-financing</v>
          </cell>
          <cell r="AH49" t="str">
            <v>Initial self-financing</v>
          </cell>
          <cell r="AI49" t="str">
            <v>Initial self-financing</v>
          </cell>
          <cell r="AJ49" t="str">
            <v>LIC</v>
          </cell>
          <cell r="AK49" t="str">
            <v>LIC</v>
          </cell>
          <cell r="AL49" t="str">
            <v>LIC</v>
          </cell>
          <cell r="AM49" t="str">
            <v>LIC</v>
          </cell>
        </row>
        <row r="50">
          <cell r="A50" t="str">
            <v>DNK</v>
          </cell>
          <cell r="B50">
            <v>208</v>
          </cell>
          <cell r="C50" t="str">
            <v>DK</v>
          </cell>
          <cell r="D50" t="str">
            <v>Denmark</v>
          </cell>
          <cell r="E50" t="str">
            <v>eng</v>
          </cell>
          <cell r="F50">
            <v>1</v>
          </cell>
          <cell r="G50">
            <v>0</v>
          </cell>
          <cell r="H50">
            <v>0</v>
          </cell>
          <cell r="I50">
            <v>0</v>
          </cell>
          <cell r="J50">
            <v>0</v>
          </cell>
          <cell r="K50">
            <v>0</v>
          </cell>
          <cell r="L50">
            <v>0</v>
          </cell>
          <cell r="M50">
            <v>0</v>
          </cell>
          <cell r="N50" t="str">
            <v>EURO</v>
          </cell>
          <cell r="O50" t="str">
            <v>Non-Gavi</v>
          </cell>
          <cell r="P50" t="str">
            <v>Non-Gavi</v>
          </cell>
          <cell r="Q50" t="str">
            <v>Not PEF</v>
          </cell>
          <cell r="R50">
            <v>0</v>
          </cell>
          <cell r="S50" t="str">
            <v>Non-Member</v>
          </cell>
          <cell r="T50">
            <v>0</v>
          </cell>
          <cell r="U50">
            <v>0</v>
          </cell>
          <cell r="V50">
            <v>0</v>
          </cell>
          <cell r="W50">
            <v>0</v>
          </cell>
          <cell r="X50">
            <v>0</v>
          </cell>
          <cell r="Y50">
            <v>0</v>
          </cell>
          <cell r="Z50" t="str">
            <v>Non-fragile</v>
          </cell>
          <cell r="AA50" t="str">
            <v>Non-fragile</v>
          </cell>
          <cell r="AB50" t="str">
            <v>Non-fragile</v>
          </cell>
          <cell r="AC50" t="str">
            <v>Non-fragile</v>
          </cell>
          <cell r="AD50" t="str">
            <v>Non-Gavi</v>
          </cell>
          <cell r="AE50" t="str">
            <v>Non-Gavi</v>
          </cell>
          <cell r="AF50" t="str">
            <v>Non-Gavi</v>
          </cell>
          <cell r="AG50" t="str">
            <v>Non-Gavi</v>
          </cell>
          <cell r="AH50" t="str">
            <v>Non-Gavi</v>
          </cell>
          <cell r="AI50" t="str">
            <v>Non-Gavi</v>
          </cell>
          <cell r="AJ50" t="str">
            <v>HIC</v>
          </cell>
          <cell r="AK50" t="str">
            <v>HIC</v>
          </cell>
          <cell r="AL50" t="str">
            <v>HIC</v>
          </cell>
          <cell r="AM50" t="str">
            <v>HIC</v>
          </cell>
          <cell r="AN50">
            <v>60170</v>
          </cell>
          <cell r="AO50">
            <v>60920</v>
          </cell>
        </row>
        <row r="51">
          <cell r="A51" t="str">
            <v>DJI</v>
          </cell>
          <cell r="B51">
            <v>262</v>
          </cell>
          <cell r="C51" t="str">
            <v>DJ</v>
          </cell>
          <cell r="D51" t="str">
            <v>Djibouti</v>
          </cell>
          <cell r="E51" t="str">
            <v>fr</v>
          </cell>
          <cell r="F51">
            <v>1</v>
          </cell>
          <cell r="G51">
            <v>1</v>
          </cell>
          <cell r="H51">
            <v>1</v>
          </cell>
          <cell r="I51">
            <v>1</v>
          </cell>
          <cell r="J51">
            <v>1</v>
          </cell>
          <cell r="K51">
            <v>1</v>
          </cell>
          <cell r="L51">
            <v>1</v>
          </cell>
          <cell r="M51">
            <v>1</v>
          </cell>
          <cell r="N51" t="str">
            <v>EMRO</v>
          </cell>
          <cell r="O51" t="str">
            <v>EMRO-EURO-PAHO</v>
          </cell>
          <cell r="P51" t="str">
            <v>EEP</v>
          </cell>
          <cell r="Q51" t="str">
            <v>Tier 3</v>
          </cell>
          <cell r="R51">
            <v>1</v>
          </cell>
          <cell r="S51" t="str">
            <v>Member</v>
          </cell>
          <cell r="T51">
            <v>0</v>
          </cell>
          <cell r="U51">
            <v>0</v>
          </cell>
          <cell r="V51">
            <v>0</v>
          </cell>
          <cell r="W51">
            <v>0</v>
          </cell>
          <cell r="X51">
            <v>0</v>
          </cell>
          <cell r="Y51">
            <v>1</v>
          </cell>
          <cell r="Z51" t="str">
            <v>Non-fragile</v>
          </cell>
          <cell r="AA51" t="str">
            <v>Non-fragile</v>
          </cell>
          <cell r="AB51" t="str">
            <v>Non-fragile</v>
          </cell>
          <cell r="AC51" t="str">
            <v>Non-fragile</v>
          </cell>
          <cell r="AD51" t="str">
            <v>Priority</v>
          </cell>
          <cell r="AE51" t="str">
            <v>Initial self-financing</v>
          </cell>
          <cell r="AF51" t="str">
            <v>Preparatory transition phase</v>
          </cell>
          <cell r="AG51" t="str">
            <v>Preparatory transition phase</v>
          </cell>
          <cell r="AH51" t="str">
            <v>Preparatory transition phase</v>
          </cell>
          <cell r="AI51" t="str">
            <v>Preparatory transition phase</v>
          </cell>
          <cell r="AJ51" t="str">
            <v>MIC</v>
          </cell>
          <cell r="AK51" t="str">
            <v>LMIC</v>
          </cell>
          <cell r="AL51" t="str">
            <v>MIC</v>
          </cell>
          <cell r="AM51" t="str">
            <v>LMIC</v>
          </cell>
          <cell r="AN51">
            <v>3190</v>
          </cell>
          <cell r="AO51">
            <v>3260</v>
          </cell>
        </row>
        <row r="52">
          <cell r="A52" t="str">
            <v>DMA</v>
          </cell>
          <cell r="B52">
            <v>212</v>
          </cell>
          <cell r="C52" t="str">
            <v>DM</v>
          </cell>
          <cell r="D52" t="str">
            <v>Dominica</v>
          </cell>
          <cell r="E52" t="str">
            <v>eng</v>
          </cell>
          <cell r="F52">
            <v>1</v>
          </cell>
          <cell r="G52">
            <v>0</v>
          </cell>
          <cell r="H52">
            <v>0</v>
          </cell>
          <cell r="I52">
            <v>0</v>
          </cell>
          <cell r="J52">
            <v>0</v>
          </cell>
          <cell r="K52">
            <v>0</v>
          </cell>
          <cell r="L52">
            <v>0</v>
          </cell>
          <cell r="M52">
            <v>0</v>
          </cell>
          <cell r="N52" t="str">
            <v>PAHO</v>
          </cell>
          <cell r="O52" t="str">
            <v>Non-Gavi</v>
          </cell>
          <cell r="P52" t="str">
            <v>Non-Gavi</v>
          </cell>
          <cell r="Q52" t="str">
            <v>Not PEF</v>
          </cell>
          <cell r="R52">
            <v>0</v>
          </cell>
          <cell r="S52" t="str">
            <v>Non-Member</v>
          </cell>
          <cell r="T52">
            <v>0</v>
          </cell>
          <cell r="U52">
            <v>0</v>
          </cell>
          <cell r="V52">
            <v>0</v>
          </cell>
          <cell r="W52">
            <v>0</v>
          </cell>
          <cell r="X52">
            <v>0</v>
          </cell>
          <cell r="Y52">
            <v>1</v>
          </cell>
          <cell r="Z52" t="str">
            <v>Non-fragile</v>
          </cell>
          <cell r="AA52" t="str">
            <v>Non-fragile</v>
          </cell>
          <cell r="AB52" t="str">
            <v>Non-fragile</v>
          </cell>
          <cell r="AC52" t="str">
            <v>Non-fragile</v>
          </cell>
          <cell r="AD52" t="str">
            <v>Non-Gavi</v>
          </cell>
          <cell r="AE52" t="str">
            <v>Non-Gavi</v>
          </cell>
          <cell r="AF52" t="str">
            <v>Non-Gavi</v>
          </cell>
          <cell r="AG52" t="str">
            <v>Non-Gavi</v>
          </cell>
          <cell r="AH52" t="str">
            <v>Non-Gavi</v>
          </cell>
          <cell r="AI52" t="str">
            <v>Non-Gavi</v>
          </cell>
          <cell r="AJ52" t="str">
            <v>MIC</v>
          </cell>
          <cell r="AK52" t="str">
            <v>UMIC</v>
          </cell>
          <cell r="AL52" t="str">
            <v>MIC</v>
          </cell>
          <cell r="AM52" t="str">
            <v>UMIC</v>
          </cell>
          <cell r="AN52">
            <v>7090</v>
          </cell>
          <cell r="AO52">
            <v>7710</v>
          </cell>
        </row>
        <row r="53">
          <cell r="A53" t="str">
            <v>DOM</v>
          </cell>
          <cell r="B53">
            <v>214</v>
          </cell>
          <cell r="C53" t="str">
            <v>DO</v>
          </cell>
          <cell r="D53" t="str">
            <v>Dominican Republic</v>
          </cell>
          <cell r="E53" t="str">
            <v>eng</v>
          </cell>
          <cell r="F53">
            <v>1</v>
          </cell>
          <cell r="G53">
            <v>0</v>
          </cell>
          <cell r="H53">
            <v>0</v>
          </cell>
          <cell r="I53">
            <v>0</v>
          </cell>
          <cell r="J53">
            <v>0</v>
          </cell>
          <cell r="K53">
            <v>0</v>
          </cell>
          <cell r="L53">
            <v>0</v>
          </cell>
          <cell r="M53">
            <v>0</v>
          </cell>
          <cell r="N53" t="str">
            <v>PAHO</v>
          </cell>
          <cell r="O53" t="str">
            <v>Non-Gavi</v>
          </cell>
          <cell r="P53" t="str">
            <v>Non-Gavi</v>
          </cell>
          <cell r="Q53" t="str">
            <v>Not PEF</v>
          </cell>
          <cell r="R53">
            <v>0</v>
          </cell>
          <cell r="S53" t="str">
            <v>Non-Member</v>
          </cell>
          <cell r="T53">
            <v>0</v>
          </cell>
          <cell r="U53">
            <v>0</v>
          </cell>
          <cell r="V53">
            <v>0</v>
          </cell>
          <cell r="W53">
            <v>0</v>
          </cell>
          <cell r="X53">
            <v>0</v>
          </cell>
          <cell r="Y53">
            <v>1</v>
          </cell>
          <cell r="Z53" t="str">
            <v>Non-fragile</v>
          </cell>
          <cell r="AA53" t="str">
            <v>Non-fragile</v>
          </cell>
          <cell r="AB53" t="str">
            <v>Non-fragile</v>
          </cell>
          <cell r="AC53" t="str">
            <v>Non-fragile</v>
          </cell>
          <cell r="AD53" t="str">
            <v>Non-Gavi</v>
          </cell>
          <cell r="AE53" t="str">
            <v>Non-Gavi</v>
          </cell>
          <cell r="AF53" t="str">
            <v>Non-Gavi</v>
          </cell>
          <cell r="AG53" t="str">
            <v>Non-Gavi</v>
          </cell>
          <cell r="AH53" t="str">
            <v>Non-Gavi</v>
          </cell>
          <cell r="AI53" t="str">
            <v>Non-Gavi</v>
          </cell>
          <cell r="AJ53" t="str">
            <v>MIC</v>
          </cell>
          <cell r="AK53" t="str">
            <v>UMIC</v>
          </cell>
          <cell r="AL53" t="str">
            <v>MIC</v>
          </cell>
          <cell r="AM53" t="str">
            <v>UMIC</v>
          </cell>
          <cell r="AN53">
            <v>7760</v>
          </cell>
          <cell r="AO53">
            <v>7760</v>
          </cell>
        </row>
        <row r="54">
          <cell r="A54" t="str">
            <v>ECU</v>
          </cell>
          <cell r="B54">
            <v>218</v>
          </cell>
          <cell r="C54" t="str">
            <v>EC</v>
          </cell>
          <cell r="D54" t="str">
            <v>Ecuador</v>
          </cell>
          <cell r="E54" t="str">
            <v>eng</v>
          </cell>
          <cell r="F54">
            <v>1</v>
          </cell>
          <cell r="G54">
            <v>0</v>
          </cell>
          <cell r="H54">
            <v>0</v>
          </cell>
          <cell r="I54">
            <v>0</v>
          </cell>
          <cell r="J54">
            <v>0</v>
          </cell>
          <cell r="K54">
            <v>0</v>
          </cell>
          <cell r="L54">
            <v>0</v>
          </cell>
          <cell r="M54">
            <v>0</v>
          </cell>
          <cell r="N54" t="str">
            <v>PAHO</v>
          </cell>
          <cell r="O54" t="str">
            <v>Non-Gavi</v>
          </cell>
          <cell r="P54" t="str">
            <v>Non-Gavi</v>
          </cell>
          <cell r="Q54" t="str">
            <v>Not PEF</v>
          </cell>
          <cell r="R54">
            <v>0</v>
          </cell>
          <cell r="S54" t="str">
            <v>Non-Member</v>
          </cell>
          <cell r="T54">
            <v>0</v>
          </cell>
          <cell r="U54">
            <v>0</v>
          </cell>
          <cell r="V54">
            <v>0</v>
          </cell>
          <cell r="W54">
            <v>0</v>
          </cell>
          <cell r="X54">
            <v>0</v>
          </cell>
          <cell r="Y54">
            <v>1</v>
          </cell>
          <cell r="Z54" t="str">
            <v>Non-fragile</v>
          </cell>
          <cell r="AA54" t="str">
            <v>Non-fragile</v>
          </cell>
          <cell r="AB54" t="str">
            <v>Non-fragile</v>
          </cell>
          <cell r="AC54" t="str">
            <v>Non-fragile</v>
          </cell>
          <cell r="AD54" t="str">
            <v>Non-Gavi</v>
          </cell>
          <cell r="AE54" t="str">
            <v>Non-Gavi</v>
          </cell>
          <cell r="AF54" t="str">
            <v>Non-Gavi</v>
          </cell>
          <cell r="AG54" t="str">
            <v>Non-Gavi</v>
          </cell>
          <cell r="AH54" t="str">
            <v>Non-Gavi</v>
          </cell>
          <cell r="AI54" t="str">
            <v>Non-Gavi</v>
          </cell>
          <cell r="AJ54" t="str">
            <v>MIC</v>
          </cell>
          <cell r="AK54" t="str">
            <v>UMIC</v>
          </cell>
          <cell r="AL54" t="str">
            <v>MIC</v>
          </cell>
          <cell r="AM54" t="str">
            <v>UMIC</v>
          </cell>
          <cell r="AN54">
            <v>6110</v>
          </cell>
          <cell r="AO54">
            <v>6090</v>
          </cell>
        </row>
        <row r="55">
          <cell r="A55" t="str">
            <v>EGY</v>
          </cell>
          <cell r="B55">
            <v>818</v>
          </cell>
          <cell r="C55" t="str">
            <v>EG</v>
          </cell>
          <cell r="D55" t="str">
            <v>Egypt</v>
          </cell>
          <cell r="E55" t="str">
            <v>eng</v>
          </cell>
          <cell r="F55">
            <v>1</v>
          </cell>
          <cell r="G55">
            <v>0</v>
          </cell>
          <cell r="H55">
            <v>0</v>
          </cell>
          <cell r="I55">
            <v>0</v>
          </cell>
          <cell r="J55">
            <v>0</v>
          </cell>
          <cell r="K55">
            <v>0</v>
          </cell>
          <cell r="L55">
            <v>0</v>
          </cell>
          <cell r="M55">
            <v>1</v>
          </cell>
          <cell r="N55" t="str">
            <v>EMRO</v>
          </cell>
          <cell r="O55" t="str">
            <v>Non-Gavi</v>
          </cell>
          <cell r="P55" t="str">
            <v>Non-Gavi</v>
          </cell>
          <cell r="Q55" t="str">
            <v>Not PEF</v>
          </cell>
          <cell r="R55">
            <v>1</v>
          </cell>
          <cell r="S55" t="str">
            <v>Non-Member</v>
          </cell>
          <cell r="T55">
            <v>0</v>
          </cell>
          <cell r="U55">
            <v>0</v>
          </cell>
          <cell r="V55">
            <v>0</v>
          </cell>
          <cell r="W55">
            <v>0</v>
          </cell>
          <cell r="X55">
            <v>0</v>
          </cell>
          <cell r="Y55">
            <v>1</v>
          </cell>
          <cell r="Z55" t="str">
            <v>Non-fragile</v>
          </cell>
          <cell r="AA55" t="str">
            <v>Non-fragile</v>
          </cell>
          <cell r="AB55" t="str">
            <v>Non-fragile</v>
          </cell>
          <cell r="AC55" t="str">
            <v>Non-fragile</v>
          </cell>
          <cell r="AD55" t="str">
            <v>Non-Gavi</v>
          </cell>
          <cell r="AE55" t="str">
            <v>Non-Gavi</v>
          </cell>
          <cell r="AF55" t="str">
            <v>Non-Gavi</v>
          </cell>
          <cell r="AG55" t="str">
            <v>Non-Gavi</v>
          </cell>
          <cell r="AH55" t="str">
            <v>Non-Gavi</v>
          </cell>
          <cell r="AI55" t="str">
            <v>Non-Gavi</v>
          </cell>
          <cell r="AJ55" t="str">
            <v>MIC</v>
          </cell>
          <cell r="AK55" t="str">
            <v>LMIC</v>
          </cell>
          <cell r="AL55" t="str">
            <v>MIC</v>
          </cell>
          <cell r="AM55" t="str">
            <v>LMIC</v>
          </cell>
          <cell r="AN55">
            <v>2800</v>
          </cell>
          <cell r="AO55">
            <v>2800</v>
          </cell>
        </row>
        <row r="56">
          <cell r="A56" t="str">
            <v>SLV</v>
          </cell>
          <cell r="B56">
            <v>222</v>
          </cell>
          <cell r="C56" t="str">
            <v>SV</v>
          </cell>
          <cell r="D56" t="str">
            <v>El Salvador</v>
          </cell>
          <cell r="E56" t="str">
            <v>eng</v>
          </cell>
          <cell r="F56">
            <v>1</v>
          </cell>
          <cell r="G56">
            <v>0</v>
          </cell>
          <cell r="H56">
            <v>0</v>
          </cell>
          <cell r="I56">
            <v>0</v>
          </cell>
          <cell r="J56">
            <v>0</v>
          </cell>
          <cell r="K56">
            <v>0</v>
          </cell>
          <cell r="L56">
            <v>0</v>
          </cell>
          <cell r="M56">
            <v>1</v>
          </cell>
          <cell r="N56" t="str">
            <v>PAHO</v>
          </cell>
          <cell r="O56" t="str">
            <v>Non-Gavi</v>
          </cell>
          <cell r="P56" t="str">
            <v>Non-Gavi</v>
          </cell>
          <cell r="Q56" t="str">
            <v>Not PEF</v>
          </cell>
          <cell r="R56">
            <v>0</v>
          </cell>
          <cell r="S56" t="str">
            <v>Non-Member</v>
          </cell>
          <cell r="T56">
            <v>0</v>
          </cell>
          <cell r="U56">
            <v>0</v>
          </cell>
          <cell r="V56">
            <v>0</v>
          </cell>
          <cell r="W56">
            <v>0</v>
          </cell>
          <cell r="X56">
            <v>0</v>
          </cell>
          <cell r="Y56">
            <v>1</v>
          </cell>
          <cell r="Z56" t="str">
            <v>Non-fragile</v>
          </cell>
          <cell r="AA56" t="str">
            <v>Non-fragile</v>
          </cell>
          <cell r="AB56" t="str">
            <v>Non-fragile</v>
          </cell>
          <cell r="AC56" t="str">
            <v>Non-fragile</v>
          </cell>
          <cell r="AD56" t="str">
            <v>Non-Gavi</v>
          </cell>
          <cell r="AE56" t="str">
            <v>Non-Gavi</v>
          </cell>
          <cell r="AF56" t="str">
            <v>Non-Gavi</v>
          </cell>
          <cell r="AG56" t="str">
            <v>Non-Gavi</v>
          </cell>
          <cell r="AH56" t="str">
            <v>Non-Gavi</v>
          </cell>
          <cell r="AI56" t="str">
            <v>Non-Gavi</v>
          </cell>
          <cell r="AJ56" t="str">
            <v>MIC</v>
          </cell>
          <cell r="AK56" t="str">
            <v>LMIC</v>
          </cell>
          <cell r="AL56" t="str">
            <v>MIC</v>
          </cell>
          <cell r="AM56" t="str">
            <v>LMIC</v>
          </cell>
          <cell r="AN56">
            <v>3820</v>
          </cell>
          <cell r="AO56">
            <v>3820</v>
          </cell>
        </row>
        <row r="57">
          <cell r="A57" t="str">
            <v>GNQ</v>
          </cell>
          <cell r="B57">
            <v>226</v>
          </cell>
          <cell r="C57" t="str">
            <v>GQ</v>
          </cell>
          <cell r="D57" t="str">
            <v>Equatorial Guinea</v>
          </cell>
          <cell r="E57" t="str">
            <v>eng</v>
          </cell>
          <cell r="F57">
            <v>1</v>
          </cell>
          <cell r="G57">
            <v>0</v>
          </cell>
          <cell r="H57">
            <v>0</v>
          </cell>
          <cell r="I57">
            <v>0</v>
          </cell>
          <cell r="J57">
            <v>0</v>
          </cell>
          <cell r="K57">
            <v>0</v>
          </cell>
          <cell r="L57">
            <v>0</v>
          </cell>
          <cell r="M57">
            <v>0</v>
          </cell>
          <cell r="N57" t="str">
            <v>AFRO</v>
          </cell>
          <cell r="O57" t="str">
            <v>Non-Gavi</v>
          </cell>
          <cell r="P57" t="str">
            <v>Non-Gavi</v>
          </cell>
          <cell r="Q57" t="str">
            <v>Not PEF</v>
          </cell>
          <cell r="R57">
            <v>1</v>
          </cell>
          <cell r="S57" t="str">
            <v>Non-Member</v>
          </cell>
          <cell r="T57">
            <v>0</v>
          </cell>
          <cell r="U57">
            <v>0</v>
          </cell>
          <cell r="V57">
            <v>0</v>
          </cell>
          <cell r="W57">
            <v>0</v>
          </cell>
          <cell r="X57">
            <v>0</v>
          </cell>
          <cell r="Y57">
            <v>1</v>
          </cell>
          <cell r="Z57" t="str">
            <v>Non-fragile</v>
          </cell>
          <cell r="AA57" t="str">
            <v>Non-fragile</v>
          </cell>
          <cell r="AB57" t="str">
            <v>Non-fragile</v>
          </cell>
          <cell r="AC57" t="str">
            <v>Non-fragile</v>
          </cell>
          <cell r="AD57" t="str">
            <v>Non-Gavi</v>
          </cell>
          <cell r="AE57" t="str">
            <v>Non-Gavi</v>
          </cell>
          <cell r="AF57" t="str">
            <v>Non-Gavi</v>
          </cell>
          <cell r="AG57" t="str">
            <v>Non-Gavi</v>
          </cell>
          <cell r="AH57" t="str">
            <v>Non-Gavi</v>
          </cell>
          <cell r="AI57" t="str">
            <v>Non-Gavi</v>
          </cell>
          <cell r="AJ57" t="str">
            <v>MIC</v>
          </cell>
          <cell r="AK57" t="str">
            <v>UMIC</v>
          </cell>
          <cell r="AL57" t="str">
            <v>MIC</v>
          </cell>
          <cell r="AM57" t="str">
            <v>UMIC</v>
          </cell>
          <cell r="AN57">
            <v>6650</v>
          </cell>
          <cell r="AO57">
            <v>6650</v>
          </cell>
        </row>
        <row r="58">
          <cell r="A58" t="str">
            <v>ERI</v>
          </cell>
          <cell r="B58">
            <v>232</v>
          </cell>
          <cell r="C58" t="str">
            <v>ER</v>
          </cell>
          <cell r="D58" t="str">
            <v>Eritrea</v>
          </cell>
          <cell r="E58" t="str">
            <v>eng</v>
          </cell>
          <cell r="F58">
            <v>1</v>
          </cell>
          <cell r="G58">
            <v>1</v>
          </cell>
          <cell r="H58">
            <v>1</v>
          </cell>
          <cell r="I58">
            <v>1</v>
          </cell>
          <cell r="J58">
            <v>1</v>
          </cell>
          <cell r="K58">
            <v>1</v>
          </cell>
          <cell r="L58">
            <v>1</v>
          </cell>
          <cell r="M58">
            <v>1</v>
          </cell>
          <cell r="N58" t="str">
            <v>AFRO</v>
          </cell>
          <cell r="O58" t="str">
            <v>Anglophone Africa</v>
          </cell>
          <cell r="P58" t="str">
            <v>AA</v>
          </cell>
          <cell r="Q58" t="str">
            <v>Tier 3</v>
          </cell>
          <cell r="R58">
            <v>1</v>
          </cell>
          <cell r="S58" t="str">
            <v>Non-Member</v>
          </cell>
          <cell r="T58">
            <v>0</v>
          </cell>
          <cell r="U58">
            <v>0</v>
          </cell>
          <cell r="V58">
            <v>1</v>
          </cell>
          <cell r="W58">
            <v>1</v>
          </cell>
          <cell r="X58">
            <v>0</v>
          </cell>
          <cell r="Y58">
            <v>1</v>
          </cell>
          <cell r="Z58" t="str">
            <v>Fragile</v>
          </cell>
          <cell r="AA58" t="str">
            <v>Fragile</v>
          </cell>
          <cell r="AB58" t="str">
            <v>Fragile</v>
          </cell>
          <cell r="AC58" t="str">
            <v>Fragile</v>
          </cell>
          <cell r="AD58" t="str">
            <v>Standard</v>
          </cell>
          <cell r="AE58" t="str">
            <v>Initial self-financing</v>
          </cell>
          <cell r="AF58" t="str">
            <v>Initial self-financing</v>
          </cell>
          <cell r="AG58" t="str">
            <v>Initial self-financing</v>
          </cell>
          <cell r="AH58" t="str">
            <v>Initial self-financing</v>
          </cell>
          <cell r="AI58" t="str">
            <v>Initial self-financing</v>
          </cell>
          <cell r="AJ58" t="str">
            <v>LIC</v>
          </cell>
          <cell r="AK58" t="str">
            <v>LIC</v>
          </cell>
          <cell r="AL58" t="str">
            <v>LIC</v>
          </cell>
          <cell r="AM58" t="str">
            <v>LIC</v>
          </cell>
        </row>
        <row r="59">
          <cell r="A59" t="str">
            <v>EST</v>
          </cell>
          <cell r="B59">
            <v>233</v>
          </cell>
          <cell r="C59" t="str">
            <v>EE</v>
          </cell>
          <cell r="D59" t="str">
            <v>Estonia</v>
          </cell>
          <cell r="E59" t="str">
            <v>eng</v>
          </cell>
          <cell r="F59">
            <v>1</v>
          </cell>
          <cell r="G59">
            <v>0</v>
          </cell>
          <cell r="H59">
            <v>0</v>
          </cell>
          <cell r="I59">
            <v>0</v>
          </cell>
          <cell r="J59">
            <v>0</v>
          </cell>
          <cell r="K59">
            <v>0</v>
          </cell>
          <cell r="L59">
            <v>0</v>
          </cell>
          <cell r="M59">
            <v>0</v>
          </cell>
          <cell r="N59" t="str">
            <v>EURO</v>
          </cell>
          <cell r="O59" t="str">
            <v>Non-Gavi</v>
          </cell>
          <cell r="P59" t="str">
            <v>Non-Gavi</v>
          </cell>
          <cell r="Q59" t="str">
            <v>Not PEF</v>
          </cell>
          <cell r="R59">
            <v>0</v>
          </cell>
          <cell r="S59" t="str">
            <v>Non-Member</v>
          </cell>
          <cell r="T59">
            <v>0</v>
          </cell>
          <cell r="U59">
            <v>0</v>
          </cell>
          <cell r="V59">
            <v>0</v>
          </cell>
          <cell r="W59">
            <v>0</v>
          </cell>
          <cell r="X59">
            <v>0</v>
          </cell>
          <cell r="Y59">
            <v>0</v>
          </cell>
          <cell r="Z59" t="str">
            <v>Non-fragile</v>
          </cell>
          <cell r="AA59" t="str">
            <v>Non-fragile</v>
          </cell>
          <cell r="AB59" t="str">
            <v>Non-fragile</v>
          </cell>
          <cell r="AC59" t="str">
            <v>Non-fragile</v>
          </cell>
          <cell r="AD59" t="str">
            <v>Non-Gavi</v>
          </cell>
          <cell r="AE59" t="str">
            <v>Non-Gavi</v>
          </cell>
          <cell r="AF59" t="str">
            <v>Non-Gavi</v>
          </cell>
          <cell r="AG59" t="str">
            <v>Non-Gavi</v>
          </cell>
          <cell r="AH59" t="str">
            <v>Non-Gavi</v>
          </cell>
          <cell r="AI59" t="str">
            <v>Non-Gavi</v>
          </cell>
          <cell r="AJ59" t="str">
            <v>HIC</v>
          </cell>
          <cell r="AK59" t="str">
            <v>HIC</v>
          </cell>
          <cell r="AL59" t="str">
            <v>HIC</v>
          </cell>
          <cell r="AM59" t="str">
            <v>HIC</v>
          </cell>
          <cell r="AN59">
            <v>21130</v>
          </cell>
          <cell r="AO59">
            <v>21350</v>
          </cell>
        </row>
        <row r="60">
          <cell r="A60" t="str">
            <v>ETH</v>
          </cell>
          <cell r="B60">
            <v>231</v>
          </cell>
          <cell r="C60" t="str">
            <v>ET</v>
          </cell>
          <cell r="D60" t="str">
            <v>Ethiopia</v>
          </cell>
          <cell r="E60" t="str">
            <v>eng</v>
          </cell>
          <cell r="F60">
            <v>1</v>
          </cell>
          <cell r="G60">
            <v>1</v>
          </cell>
          <cell r="H60">
            <v>1</v>
          </cell>
          <cell r="I60">
            <v>1</v>
          </cell>
          <cell r="J60">
            <v>1</v>
          </cell>
          <cell r="K60">
            <v>1</v>
          </cell>
          <cell r="L60">
            <v>1</v>
          </cell>
          <cell r="M60">
            <v>1</v>
          </cell>
          <cell r="N60" t="str">
            <v>AFRO</v>
          </cell>
          <cell r="O60" t="str">
            <v>Anglophone Africa</v>
          </cell>
          <cell r="P60" t="str">
            <v>AA</v>
          </cell>
          <cell r="Q60" t="str">
            <v>Tier 1</v>
          </cell>
          <cell r="R60">
            <v>1</v>
          </cell>
          <cell r="S60" t="str">
            <v>Non-Member</v>
          </cell>
          <cell r="T60">
            <v>0</v>
          </cell>
          <cell r="U60">
            <v>0</v>
          </cell>
          <cell r="V60">
            <v>1</v>
          </cell>
          <cell r="W60">
            <v>1</v>
          </cell>
          <cell r="X60">
            <v>1</v>
          </cell>
          <cell r="Y60">
            <v>1</v>
          </cell>
          <cell r="Z60" t="str">
            <v>Fragile</v>
          </cell>
          <cell r="AA60" t="str">
            <v>Non-fragile</v>
          </cell>
          <cell r="AB60" t="str">
            <v>Non-fragile</v>
          </cell>
          <cell r="AC60" t="str">
            <v>Non-fragile</v>
          </cell>
          <cell r="AD60" t="str">
            <v>Pivotal</v>
          </cell>
          <cell r="AE60" t="str">
            <v>Initial self-financing</v>
          </cell>
          <cell r="AF60" t="str">
            <v>Initial self-financing</v>
          </cell>
          <cell r="AG60" t="str">
            <v>Initial self-financing</v>
          </cell>
          <cell r="AH60" t="str">
            <v>Initial self-financing</v>
          </cell>
          <cell r="AI60" t="str">
            <v>Initial self-financing</v>
          </cell>
          <cell r="AJ60" t="str">
            <v>LIC</v>
          </cell>
          <cell r="AK60" t="str">
            <v>LIC</v>
          </cell>
          <cell r="AL60" t="str">
            <v>LIC</v>
          </cell>
          <cell r="AM60" t="str">
            <v>LIC</v>
          </cell>
          <cell r="AN60">
            <v>790</v>
          </cell>
          <cell r="AO60">
            <v>800</v>
          </cell>
        </row>
        <row r="61">
          <cell r="A61" t="str">
            <v>FJI</v>
          </cell>
          <cell r="B61">
            <v>242</v>
          </cell>
          <cell r="C61" t="str">
            <v>FJ</v>
          </cell>
          <cell r="D61" t="str">
            <v>Fiji</v>
          </cell>
          <cell r="E61" t="str">
            <v>eng</v>
          </cell>
          <cell r="F61">
            <v>1</v>
          </cell>
          <cell r="G61">
            <v>0</v>
          </cell>
          <cell r="H61">
            <v>0</v>
          </cell>
          <cell r="I61">
            <v>0</v>
          </cell>
          <cell r="J61">
            <v>0</v>
          </cell>
          <cell r="K61">
            <v>0</v>
          </cell>
          <cell r="L61">
            <v>0</v>
          </cell>
          <cell r="M61">
            <v>1</v>
          </cell>
          <cell r="N61" t="str">
            <v>WPRO</v>
          </cell>
          <cell r="O61" t="str">
            <v>Non-Gavi</v>
          </cell>
          <cell r="P61" t="str">
            <v>Non-Gavi</v>
          </cell>
          <cell r="Q61" t="str">
            <v>Not PEF</v>
          </cell>
          <cell r="R61">
            <v>0</v>
          </cell>
          <cell r="S61" t="str">
            <v>Non-Member</v>
          </cell>
          <cell r="T61">
            <v>1</v>
          </cell>
          <cell r="U61">
            <v>0</v>
          </cell>
          <cell r="V61">
            <v>0</v>
          </cell>
          <cell r="W61">
            <v>0</v>
          </cell>
          <cell r="X61">
            <v>0</v>
          </cell>
          <cell r="Y61">
            <v>1</v>
          </cell>
          <cell r="Z61" t="str">
            <v>Non-fragile</v>
          </cell>
          <cell r="AA61" t="str">
            <v>Non-fragile</v>
          </cell>
          <cell r="AB61" t="str">
            <v>Non-fragile</v>
          </cell>
          <cell r="AC61" t="str">
            <v>Non-fragile</v>
          </cell>
          <cell r="AD61" t="str">
            <v>Non-Gavi</v>
          </cell>
          <cell r="AE61" t="str">
            <v>Non-Gavi</v>
          </cell>
          <cell r="AF61" t="str">
            <v>Non-Gavi</v>
          </cell>
          <cell r="AG61" t="str">
            <v>Non-Gavi</v>
          </cell>
          <cell r="AH61" t="str">
            <v>Non-Gavi</v>
          </cell>
          <cell r="AI61" t="str">
            <v>Non-Gavi</v>
          </cell>
          <cell r="AJ61" t="str">
            <v>MIC</v>
          </cell>
          <cell r="AK61" t="str">
            <v>UMIC</v>
          </cell>
          <cell r="AL61" t="str">
            <v>MIC</v>
          </cell>
          <cell r="AM61" t="str">
            <v>UMIC</v>
          </cell>
          <cell r="AN61">
            <v>5860</v>
          </cell>
          <cell r="AO61">
            <v>5860</v>
          </cell>
        </row>
        <row r="62">
          <cell r="A62" t="str">
            <v>FIN</v>
          </cell>
          <cell r="B62">
            <v>246</v>
          </cell>
          <cell r="C62" t="str">
            <v>FI</v>
          </cell>
          <cell r="D62" t="str">
            <v>Finland</v>
          </cell>
          <cell r="E62" t="str">
            <v>eng</v>
          </cell>
          <cell r="F62">
            <v>1</v>
          </cell>
          <cell r="G62">
            <v>0</v>
          </cell>
          <cell r="H62">
            <v>0</v>
          </cell>
          <cell r="I62">
            <v>0</v>
          </cell>
          <cell r="J62">
            <v>0</v>
          </cell>
          <cell r="K62">
            <v>0</v>
          </cell>
          <cell r="L62">
            <v>0</v>
          </cell>
          <cell r="M62">
            <v>0</v>
          </cell>
          <cell r="N62" t="str">
            <v>EURO</v>
          </cell>
          <cell r="O62" t="str">
            <v>Non-Gavi</v>
          </cell>
          <cell r="P62" t="str">
            <v>Non-Gavi</v>
          </cell>
          <cell r="Q62" t="str">
            <v>Not PEF</v>
          </cell>
          <cell r="R62">
            <v>0</v>
          </cell>
          <cell r="S62" t="str">
            <v>Non-Member</v>
          </cell>
          <cell r="T62">
            <v>0</v>
          </cell>
          <cell r="U62">
            <v>0</v>
          </cell>
          <cell r="V62">
            <v>0</v>
          </cell>
          <cell r="W62">
            <v>0</v>
          </cell>
          <cell r="X62">
            <v>0</v>
          </cell>
          <cell r="Y62">
            <v>0</v>
          </cell>
          <cell r="Z62" t="str">
            <v>Non-fragile</v>
          </cell>
          <cell r="AA62" t="str">
            <v>Non-fragile</v>
          </cell>
          <cell r="AB62" t="str">
            <v>Non-fragile</v>
          </cell>
          <cell r="AC62" t="str">
            <v>Non-fragile</v>
          </cell>
          <cell r="AD62" t="str">
            <v>Non-Gavi</v>
          </cell>
          <cell r="AE62" t="str">
            <v>Non-Gavi</v>
          </cell>
          <cell r="AF62" t="str">
            <v>Non-Gavi</v>
          </cell>
          <cell r="AG62" t="str">
            <v>Non-Gavi</v>
          </cell>
          <cell r="AH62" t="str">
            <v>Non-Gavi</v>
          </cell>
          <cell r="AI62" t="str">
            <v>Non-Gavi</v>
          </cell>
          <cell r="AJ62" t="str">
            <v>HIC</v>
          </cell>
          <cell r="AK62" t="str">
            <v>HIC</v>
          </cell>
          <cell r="AL62" t="str">
            <v>HIC</v>
          </cell>
          <cell r="AM62" t="str">
            <v>HIC</v>
          </cell>
          <cell r="AN62">
            <v>48300</v>
          </cell>
          <cell r="AO62">
            <v>48300</v>
          </cell>
        </row>
        <row r="63">
          <cell r="A63" t="str">
            <v>FRA</v>
          </cell>
          <cell r="B63">
            <v>250</v>
          </cell>
          <cell r="C63" t="str">
            <v>FR</v>
          </cell>
          <cell r="D63" t="str">
            <v>France</v>
          </cell>
          <cell r="E63" t="str">
            <v>eng</v>
          </cell>
          <cell r="F63">
            <v>1</v>
          </cell>
          <cell r="G63">
            <v>0</v>
          </cell>
          <cell r="H63">
            <v>0</v>
          </cell>
          <cell r="I63">
            <v>0</v>
          </cell>
          <cell r="J63">
            <v>0</v>
          </cell>
          <cell r="K63">
            <v>0</v>
          </cell>
          <cell r="L63">
            <v>0</v>
          </cell>
          <cell r="M63">
            <v>0</v>
          </cell>
          <cell r="N63" t="str">
            <v>EURO</v>
          </cell>
          <cell r="O63" t="str">
            <v>Non-Gavi</v>
          </cell>
          <cell r="P63" t="str">
            <v>Non-Gavi</v>
          </cell>
          <cell r="Q63" t="str">
            <v>Not PEF</v>
          </cell>
          <cell r="R63">
            <v>0</v>
          </cell>
          <cell r="S63" t="str">
            <v>Non-Member</v>
          </cell>
          <cell r="T63">
            <v>0</v>
          </cell>
          <cell r="U63">
            <v>0</v>
          </cell>
          <cell r="V63">
            <v>0</v>
          </cell>
          <cell r="W63">
            <v>0</v>
          </cell>
          <cell r="X63">
            <v>0</v>
          </cell>
          <cell r="Y63">
            <v>0</v>
          </cell>
          <cell r="Z63" t="str">
            <v>Non-fragile</v>
          </cell>
          <cell r="AA63" t="str">
            <v>Non-fragile</v>
          </cell>
          <cell r="AB63" t="str">
            <v>Non-fragile</v>
          </cell>
          <cell r="AC63" t="str">
            <v>Non-fragile</v>
          </cell>
          <cell r="AD63" t="str">
            <v>Non-Gavi</v>
          </cell>
          <cell r="AE63" t="str">
            <v>Non-Gavi</v>
          </cell>
          <cell r="AF63" t="str">
            <v>Non-Gavi</v>
          </cell>
          <cell r="AG63" t="str">
            <v>Non-Gavi</v>
          </cell>
          <cell r="AH63" t="str">
            <v>Non-Gavi</v>
          </cell>
          <cell r="AI63" t="str">
            <v>Non-Gavi</v>
          </cell>
          <cell r="AJ63" t="str">
            <v>HIC</v>
          </cell>
          <cell r="AK63" t="str">
            <v>HIC</v>
          </cell>
          <cell r="AL63" t="str">
            <v>HIC</v>
          </cell>
          <cell r="AM63" t="str">
            <v>HIC</v>
          </cell>
          <cell r="AN63">
            <v>41090</v>
          </cell>
          <cell r="AO63">
            <v>41080</v>
          </cell>
        </row>
        <row r="64">
          <cell r="A64" t="str">
            <v>GAB</v>
          </cell>
          <cell r="B64">
            <v>266</v>
          </cell>
          <cell r="C64" t="str">
            <v>GA</v>
          </cell>
          <cell r="D64" t="str">
            <v>Gabon</v>
          </cell>
          <cell r="E64" t="str">
            <v>eng</v>
          </cell>
          <cell r="F64">
            <v>1</v>
          </cell>
          <cell r="G64">
            <v>0</v>
          </cell>
          <cell r="H64">
            <v>0</v>
          </cell>
          <cell r="I64">
            <v>0</v>
          </cell>
          <cell r="J64">
            <v>0</v>
          </cell>
          <cell r="K64">
            <v>0</v>
          </cell>
          <cell r="L64">
            <v>0</v>
          </cell>
          <cell r="M64">
            <v>0</v>
          </cell>
          <cell r="N64" t="str">
            <v>AFRO</v>
          </cell>
          <cell r="O64" t="str">
            <v>Non-Gavi</v>
          </cell>
          <cell r="P64" t="str">
            <v>Non-Gavi</v>
          </cell>
          <cell r="Q64" t="str">
            <v>Not PEF</v>
          </cell>
          <cell r="R64">
            <v>1</v>
          </cell>
          <cell r="S64" t="str">
            <v>Non-Member</v>
          </cell>
          <cell r="T64">
            <v>0</v>
          </cell>
          <cell r="U64">
            <v>0</v>
          </cell>
          <cell r="V64">
            <v>0</v>
          </cell>
          <cell r="W64">
            <v>0</v>
          </cell>
          <cell r="X64">
            <v>0</v>
          </cell>
          <cell r="Y64">
            <v>1</v>
          </cell>
          <cell r="Z64" t="str">
            <v>Non-fragile</v>
          </cell>
          <cell r="AA64" t="str">
            <v>Non-fragile</v>
          </cell>
          <cell r="AB64" t="str">
            <v>Non-fragile</v>
          </cell>
          <cell r="AC64" t="str">
            <v>Non-fragile</v>
          </cell>
          <cell r="AD64" t="str">
            <v>Non-Gavi</v>
          </cell>
          <cell r="AE64" t="str">
            <v>Non-Gavi</v>
          </cell>
          <cell r="AF64" t="str">
            <v>Non-Gavi</v>
          </cell>
          <cell r="AG64" t="str">
            <v>Non-Gavi</v>
          </cell>
          <cell r="AH64" t="str">
            <v>Non-Gavi</v>
          </cell>
          <cell r="AI64" t="str">
            <v>Non-Gavi</v>
          </cell>
          <cell r="AJ64" t="str">
            <v>MIC</v>
          </cell>
          <cell r="AK64" t="str">
            <v>UMIC</v>
          </cell>
          <cell r="AL64" t="str">
            <v>MIC</v>
          </cell>
          <cell r="AM64" t="str">
            <v>UMIC</v>
          </cell>
          <cell r="AN64">
            <v>6830</v>
          </cell>
          <cell r="AO64">
            <v>6830</v>
          </cell>
        </row>
        <row r="65">
          <cell r="A65" t="str">
            <v>GMB</v>
          </cell>
          <cell r="B65">
            <v>270</v>
          </cell>
          <cell r="C65" t="str">
            <v>GM</v>
          </cell>
          <cell r="D65" t="str">
            <v>Gambia</v>
          </cell>
          <cell r="E65" t="str">
            <v>eng</v>
          </cell>
          <cell r="F65">
            <v>1</v>
          </cell>
          <cell r="G65">
            <v>1</v>
          </cell>
          <cell r="H65">
            <v>1</v>
          </cell>
          <cell r="I65">
            <v>1</v>
          </cell>
          <cell r="J65">
            <v>1</v>
          </cell>
          <cell r="K65">
            <v>1</v>
          </cell>
          <cell r="L65">
            <v>1</v>
          </cell>
          <cell r="M65">
            <v>1</v>
          </cell>
          <cell r="N65" t="str">
            <v>AFRO</v>
          </cell>
          <cell r="O65" t="str">
            <v>Anglophone Africa</v>
          </cell>
          <cell r="P65" t="str">
            <v>AA</v>
          </cell>
          <cell r="Q65" t="str">
            <v>Tier 3</v>
          </cell>
          <cell r="R65">
            <v>1</v>
          </cell>
          <cell r="S65" t="str">
            <v>Non-Member</v>
          </cell>
          <cell r="T65">
            <v>0</v>
          </cell>
          <cell r="U65">
            <v>0</v>
          </cell>
          <cell r="V65">
            <v>1</v>
          </cell>
          <cell r="W65">
            <v>1</v>
          </cell>
          <cell r="X65">
            <v>1</v>
          </cell>
          <cell r="Y65">
            <v>1</v>
          </cell>
          <cell r="Z65" t="str">
            <v>Non-fragile</v>
          </cell>
          <cell r="AA65" t="str">
            <v>Non-fragile</v>
          </cell>
          <cell r="AB65" t="str">
            <v>Non-fragile</v>
          </cell>
          <cell r="AC65" t="str">
            <v>Non-fragile</v>
          </cell>
          <cell r="AD65" t="str">
            <v>Standard</v>
          </cell>
          <cell r="AE65" t="str">
            <v>Initial self-financing</v>
          </cell>
          <cell r="AF65" t="str">
            <v>Initial self-financing</v>
          </cell>
          <cell r="AG65" t="str">
            <v>Initial self-financing</v>
          </cell>
          <cell r="AH65" t="str">
            <v>Initial self-financing</v>
          </cell>
          <cell r="AI65" t="str">
            <v>Initial self-financing</v>
          </cell>
          <cell r="AJ65" t="str">
            <v>LIC</v>
          </cell>
          <cell r="AK65" t="str">
            <v>LIC</v>
          </cell>
          <cell r="AL65" t="str">
            <v>LIC</v>
          </cell>
          <cell r="AM65" t="str">
            <v>LIC</v>
          </cell>
          <cell r="AN65">
            <v>710</v>
          </cell>
          <cell r="AO65">
            <v>710</v>
          </cell>
        </row>
        <row r="66">
          <cell r="A66" t="str">
            <v>GEO</v>
          </cell>
          <cell r="B66">
            <v>268</v>
          </cell>
          <cell r="C66" t="str">
            <v>GE</v>
          </cell>
          <cell r="D66" t="str">
            <v>Georgia</v>
          </cell>
          <cell r="E66" t="str">
            <v>eng</v>
          </cell>
          <cell r="F66">
            <v>1</v>
          </cell>
          <cell r="G66">
            <v>1</v>
          </cell>
          <cell r="H66">
            <v>1</v>
          </cell>
          <cell r="I66">
            <v>1</v>
          </cell>
          <cell r="J66">
            <v>1</v>
          </cell>
          <cell r="K66">
            <v>0</v>
          </cell>
          <cell r="L66">
            <v>0</v>
          </cell>
          <cell r="M66">
            <v>1</v>
          </cell>
          <cell r="N66" t="str">
            <v>EURO</v>
          </cell>
          <cell r="O66" t="str">
            <v>EMRO-EURO-PAHO</v>
          </cell>
          <cell r="P66" t="str">
            <v>EEP</v>
          </cell>
          <cell r="Q66" t="str">
            <v>Tier 3</v>
          </cell>
          <cell r="R66">
            <v>0</v>
          </cell>
          <cell r="S66" t="str">
            <v>Observer</v>
          </cell>
          <cell r="T66">
            <v>0</v>
          </cell>
          <cell r="U66">
            <v>0</v>
          </cell>
          <cell r="V66">
            <v>0</v>
          </cell>
          <cell r="W66">
            <v>0</v>
          </cell>
          <cell r="X66">
            <v>0</v>
          </cell>
          <cell r="Y66">
            <v>1</v>
          </cell>
          <cell r="Z66" t="str">
            <v>Non-fragile</v>
          </cell>
          <cell r="AA66" t="str">
            <v>Non-fragile</v>
          </cell>
          <cell r="AB66" t="str">
            <v>Non-fragile</v>
          </cell>
          <cell r="AC66" t="str">
            <v>Non-fragile</v>
          </cell>
          <cell r="AD66" t="str">
            <v>Post Transition</v>
          </cell>
          <cell r="AE66" t="str">
            <v>Accelerated transition phase</v>
          </cell>
          <cell r="AF66" t="str">
            <v>Fully self-financing</v>
          </cell>
          <cell r="AG66" t="str">
            <v>Fully self-financing</v>
          </cell>
          <cell r="AH66" t="str">
            <v>Fully self-financing</v>
          </cell>
          <cell r="AI66" t="str">
            <v>Non-Gavi</v>
          </cell>
          <cell r="AJ66" t="str">
            <v>MIC</v>
          </cell>
          <cell r="AK66" t="str">
            <v>UMIC</v>
          </cell>
          <cell r="AL66" t="str">
            <v>MIC</v>
          </cell>
          <cell r="AM66" t="str">
            <v>UMIC</v>
          </cell>
          <cell r="AN66">
            <v>4450</v>
          </cell>
          <cell r="AO66">
            <v>4460</v>
          </cell>
        </row>
        <row r="67">
          <cell r="A67" t="str">
            <v>DEU</v>
          </cell>
          <cell r="B67">
            <v>276</v>
          </cell>
          <cell r="C67" t="str">
            <v>DE</v>
          </cell>
          <cell r="D67" t="str">
            <v>Germany</v>
          </cell>
          <cell r="E67" t="str">
            <v>eng</v>
          </cell>
          <cell r="F67">
            <v>1</v>
          </cell>
          <cell r="G67">
            <v>0</v>
          </cell>
          <cell r="H67">
            <v>0</v>
          </cell>
          <cell r="I67">
            <v>0</v>
          </cell>
          <cell r="J67">
            <v>0</v>
          </cell>
          <cell r="K67">
            <v>0</v>
          </cell>
          <cell r="L67">
            <v>0</v>
          </cell>
          <cell r="M67">
            <v>0</v>
          </cell>
          <cell r="N67" t="str">
            <v>EURO</v>
          </cell>
          <cell r="O67" t="str">
            <v>Non-Gavi</v>
          </cell>
          <cell r="P67" t="str">
            <v>Non-Gavi</v>
          </cell>
          <cell r="Q67" t="str">
            <v>Not PEF</v>
          </cell>
          <cell r="R67">
            <v>0</v>
          </cell>
          <cell r="S67" t="str">
            <v>Non-Member</v>
          </cell>
          <cell r="T67">
            <v>0</v>
          </cell>
          <cell r="U67">
            <v>0</v>
          </cell>
          <cell r="V67">
            <v>0</v>
          </cell>
          <cell r="W67">
            <v>0</v>
          </cell>
          <cell r="X67">
            <v>0</v>
          </cell>
          <cell r="Y67">
            <v>0</v>
          </cell>
          <cell r="Z67" t="str">
            <v>Non-fragile</v>
          </cell>
          <cell r="AA67" t="str">
            <v>Non-fragile</v>
          </cell>
          <cell r="AB67" t="str">
            <v>Non-fragile</v>
          </cell>
          <cell r="AC67" t="str">
            <v>Non-fragile</v>
          </cell>
          <cell r="AD67" t="str">
            <v>Non-Gavi</v>
          </cell>
          <cell r="AE67" t="str">
            <v>Non-Gavi</v>
          </cell>
          <cell r="AF67" t="str">
            <v>Non-Gavi</v>
          </cell>
          <cell r="AG67" t="str">
            <v>Non-Gavi</v>
          </cell>
          <cell r="AH67" t="str">
            <v>Non-Gavi</v>
          </cell>
          <cell r="AI67" t="str">
            <v>Non-Gavi</v>
          </cell>
          <cell r="AJ67" t="str">
            <v>HIC</v>
          </cell>
          <cell r="AK67" t="str">
            <v>HIC</v>
          </cell>
          <cell r="AL67" t="str">
            <v>HIC</v>
          </cell>
          <cell r="AM67" t="str">
            <v>HIC</v>
          </cell>
          <cell r="AN67">
            <v>47110</v>
          </cell>
          <cell r="AO67">
            <v>47150</v>
          </cell>
        </row>
        <row r="68">
          <cell r="A68" t="str">
            <v>GHA</v>
          </cell>
          <cell r="B68">
            <v>288</v>
          </cell>
          <cell r="C68" t="str">
            <v>GH</v>
          </cell>
          <cell r="D68" t="str">
            <v>Ghana</v>
          </cell>
          <cell r="E68" t="str">
            <v>eng</v>
          </cell>
          <cell r="F68">
            <v>1</v>
          </cell>
          <cell r="G68">
            <v>1</v>
          </cell>
          <cell r="H68">
            <v>1</v>
          </cell>
          <cell r="I68">
            <v>1</v>
          </cell>
          <cell r="J68">
            <v>1</v>
          </cell>
          <cell r="K68">
            <v>1</v>
          </cell>
          <cell r="L68">
            <v>1</v>
          </cell>
          <cell r="M68">
            <v>1</v>
          </cell>
          <cell r="N68" t="str">
            <v>AFRO</v>
          </cell>
          <cell r="O68" t="str">
            <v>Anglophone Africa</v>
          </cell>
          <cell r="P68" t="str">
            <v>AA</v>
          </cell>
          <cell r="Q68" t="str">
            <v>Tier 3</v>
          </cell>
          <cell r="R68">
            <v>1</v>
          </cell>
          <cell r="S68" t="str">
            <v>Associate</v>
          </cell>
          <cell r="T68">
            <v>0</v>
          </cell>
          <cell r="U68">
            <v>0</v>
          </cell>
          <cell r="V68">
            <v>1</v>
          </cell>
          <cell r="W68">
            <v>1</v>
          </cell>
          <cell r="X68">
            <v>1</v>
          </cell>
          <cell r="Y68">
            <v>1</v>
          </cell>
          <cell r="Z68" t="str">
            <v>Non-fragile</v>
          </cell>
          <cell r="AA68" t="str">
            <v>Non-fragile</v>
          </cell>
          <cell r="AB68" t="str">
            <v>Non-fragile</v>
          </cell>
          <cell r="AC68" t="str">
            <v>Non-fragile</v>
          </cell>
          <cell r="AD68" t="str">
            <v>Standard</v>
          </cell>
          <cell r="AE68" t="str">
            <v>Accelerated transition phase</v>
          </cell>
          <cell r="AF68" t="str">
            <v>Preparatory transition phase</v>
          </cell>
          <cell r="AG68" t="str">
            <v>Preparatory transition phase</v>
          </cell>
          <cell r="AH68" t="str">
            <v>Preparatory transition phase</v>
          </cell>
          <cell r="AI68" t="str">
            <v>Preparatory transition phase</v>
          </cell>
          <cell r="AJ68" t="str">
            <v>MIC</v>
          </cell>
          <cell r="AK68" t="str">
            <v>LMIC</v>
          </cell>
          <cell r="AL68" t="str">
            <v>MIC</v>
          </cell>
          <cell r="AM68" t="str">
            <v>LMIC</v>
          </cell>
          <cell r="AN68">
            <v>2130</v>
          </cell>
          <cell r="AO68">
            <v>2130</v>
          </cell>
        </row>
        <row r="69">
          <cell r="A69" t="str">
            <v>GRC</v>
          </cell>
          <cell r="B69">
            <v>300</v>
          </cell>
          <cell r="C69" t="str">
            <v>GR</v>
          </cell>
          <cell r="D69" t="str">
            <v>Greece</v>
          </cell>
          <cell r="E69" t="str">
            <v>eng</v>
          </cell>
          <cell r="F69">
            <v>1</v>
          </cell>
          <cell r="G69">
            <v>0</v>
          </cell>
          <cell r="H69">
            <v>0</v>
          </cell>
          <cell r="I69">
            <v>0</v>
          </cell>
          <cell r="J69">
            <v>0</v>
          </cell>
          <cell r="K69">
            <v>0</v>
          </cell>
          <cell r="L69">
            <v>0</v>
          </cell>
          <cell r="M69">
            <v>0</v>
          </cell>
          <cell r="N69" t="str">
            <v>EURO</v>
          </cell>
          <cell r="O69" t="str">
            <v>Non-Gavi</v>
          </cell>
          <cell r="P69" t="str">
            <v>Non-Gavi</v>
          </cell>
          <cell r="Q69" t="str">
            <v>Not PEF</v>
          </cell>
          <cell r="R69">
            <v>0</v>
          </cell>
          <cell r="S69" t="str">
            <v>Non-Member</v>
          </cell>
          <cell r="T69">
            <v>0</v>
          </cell>
          <cell r="U69">
            <v>0</v>
          </cell>
          <cell r="V69">
            <v>0</v>
          </cell>
          <cell r="W69">
            <v>0</v>
          </cell>
          <cell r="X69">
            <v>0</v>
          </cell>
          <cell r="Y69">
            <v>0</v>
          </cell>
          <cell r="Z69" t="str">
            <v>Non-fragile</v>
          </cell>
          <cell r="AA69" t="str">
            <v>Non-fragile</v>
          </cell>
          <cell r="AB69" t="str">
            <v>Non-fragile</v>
          </cell>
          <cell r="AC69" t="str">
            <v>Non-fragile</v>
          </cell>
          <cell r="AD69" t="str">
            <v>Non-Gavi</v>
          </cell>
          <cell r="AE69" t="str">
            <v>Non-Gavi</v>
          </cell>
          <cell r="AF69" t="str">
            <v>Non-Gavi</v>
          </cell>
          <cell r="AG69" t="str">
            <v>Non-Gavi</v>
          </cell>
          <cell r="AH69" t="str">
            <v>Non-Gavi</v>
          </cell>
          <cell r="AI69" t="str">
            <v>Non-Gavi</v>
          </cell>
          <cell r="AJ69" t="str">
            <v>HIC</v>
          </cell>
          <cell r="AK69" t="str">
            <v>HIC</v>
          </cell>
          <cell r="AL69" t="str">
            <v>HIC</v>
          </cell>
          <cell r="AM69" t="str">
            <v>HIC</v>
          </cell>
          <cell r="AN69">
            <v>19760</v>
          </cell>
          <cell r="AO69">
            <v>19620</v>
          </cell>
        </row>
        <row r="70">
          <cell r="A70" t="str">
            <v>GRD</v>
          </cell>
          <cell r="B70">
            <v>308</v>
          </cell>
          <cell r="C70" t="str">
            <v>GD</v>
          </cell>
          <cell r="D70" t="str">
            <v>Grenada</v>
          </cell>
          <cell r="E70" t="str">
            <v>eng</v>
          </cell>
          <cell r="F70">
            <v>1</v>
          </cell>
          <cell r="G70">
            <v>0</v>
          </cell>
          <cell r="H70">
            <v>0</v>
          </cell>
          <cell r="I70">
            <v>0</v>
          </cell>
          <cell r="J70">
            <v>0</v>
          </cell>
          <cell r="K70">
            <v>0</v>
          </cell>
          <cell r="L70">
            <v>0</v>
          </cell>
          <cell r="M70">
            <v>0</v>
          </cell>
          <cell r="N70" t="str">
            <v>PAHO</v>
          </cell>
          <cell r="O70" t="str">
            <v>Non-Gavi</v>
          </cell>
          <cell r="P70" t="str">
            <v>Non-Gavi</v>
          </cell>
          <cell r="Q70" t="str">
            <v>Not PEF</v>
          </cell>
          <cell r="R70">
            <v>0</v>
          </cell>
          <cell r="S70" t="str">
            <v>Non-Member</v>
          </cell>
          <cell r="T70">
            <v>0</v>
          </cell>
          <cell r="U70">
            <v>0</v>
          </cell>
          <cell r="V70">
            <v>0</v>
          </cell>
          <cell r="W70">
            <v>0</v>
          </cell>
          <cell r="X70">
            <v>0</v>
          </cell>
          <cell r="Y70">
            <v>1</v>
          </cell>
          <cell r="Z70" t="str">
            <v>Non-fragile</v>
          </cell>
          <cell r="AA70" t="str">
            <v>Non-fragile</v>
          </cell>
          <cell r="AB70" t="str">
            <v>Non-fragile</v>
          </cell>
          <cell r="AC70" t="str">
            <v>Non-fragile</v>
          </cell>
          <cell r="AD70" t="str">
            <v>Non-Gavi</v>
          </cell>
          <cell r="AE70" t="str">
            <v>Non-Gavi</v>
          </cell>
          <cell r="AF70" t="str">
            <v>Non-Gavi</v>
          </cell>
          <cell r="AG70" t="str">
            <v>Non-Gavi</v>
          </cell>
          <cell r="AH70" t="str">
            <v>Non-Gavi</v>
          </cell>
          <cell r="AI70" t="str">
            <v>Non-Gavi</v>
          </cell>
          <cell r="AJ70" t="str">
            <v>MIC</v>
          </cell>
          <cell r="AK70" t="str">
            <v>UMIC</v>
          </cell>
          <cell r="AL70" t="str">
            <v>MIC</v>
          </cell>
          <cell r="AM70" t="str">
            <v>UMIC</v>
          </cell>
          <cell r="AN70">
            <v>9650</v>
          </cell>
          <cell r="AO70">
            <v>9580</v>
          </cell>
        </row>
        <row r="71">
          <cell r="A71" t="str">
            <v>GTM</v>
          </cell>
          <cell r="B71">
            <v>320</v>
          </cell>
          <cell r="C71" t="str">
            <v>GT</v>
          </cell>
          <cell r="D71" t="str">
            <v>Guatemala</v>
          </cell>
          <cell r="E71" t="str">
            <v>eng</v>
          </cell>
          <cell r="F71">
            <v>1</v>
          </cell>
          <cell r="G71">
            <v>0</v>
          </cell>
          <cell r="H71">
            <v>0</v>
          </cell>
          <cell r="I71">
            <v>0</v>
          </cell>
          <cell r="J71">
            <v>0</v>
          </cell>
          <cell r="K71">
            <v>0</v>
          </cell>
          <cell r="L71">
            <v>0</v>
          </cell>
          <cell r="M71">
            <v>1</v>
          </cell>
          <cell r="N71" t="str">
            <v>PAHO</v>
          </cell>
          <cell r="O71" t="str">
            <v>Non-Gavi</v>
          </cell>
          <cell r="P71" t="str">
            <v>Non-Gavi</v>
          </cell>
          <cell r="Q71" t="str">
            <v>Not PEF</v>
          </cell>
          <cell r="R71">
            <v>0</v>
          </cell>
          <cell r="S71" t="str">
            <v>Non-Member</v>
          </cell>
          <cell r="T71">
            <v>0</v>
          </cell>
          <cell r="U71">
            <v>0</v>
          </cell>
          <cell r="V71">
            <v>0</v>
          </cell>
          <cell r="W71">
            <v>0</v>
          </cell>
          <cell r="X71">
            <v>0</v>
          </cell>
          <cell r="Y71">
            <v>1</v>
          </cell>
          <cell r="Z71" t="str">
            <v>Non-fragile</v>
          </cell>
          <cell r="AA71" t="str">
            <v>Non-fragile</v>
          </cell>
          <cell r="AB71" t="str">
            <v>Non-fragile</v>
          </cell>
          <cell r="AC71" t="str">
            <v>Non-fragile</v>
          </cell>
          <cell r="AD71" t="str">
            <v>Non-Gavi</v>
          </cell>
          <cell r="AE71" t="str">
            <v>Non-Gavi</v>
          </cell>
          <cell r="AF71" t="str">
            <v>Non-Gavi</v>
          </cell>
          <cell r="AG71" t="str">
            <v>Non-Gavi</v>
          </cell>
          <cell r="AH71" t="str">
            <v>Non-Gavi</v>
          </cell>
          <cell r="AI71" t="str">
            <v>Non-Gavi</v>
          </cell>
          <cell r="AJ71" t="str">
            <v>MIC</v>
          </cell>
          <cell r="AK71" t="str">
            <v>UMIC</v>
          </cell>
          <cell r="AL71" t="str">
            <v>MIC</v>
          </cell>
          <cell r="AM71" t="str">
            <v>UMIC</v>
          </cell>
          <cell r="AN71">
            <v>4400</v>
          </cell>
          <cell r="AO71">
            <v>4390</v>
          </cell>
        </row>
        <row r="72">
          <cell r="A72" t="str">
            <v>GIN</v>
          </cell>
          <cell r="B72">
            <v>324</v>
          </cell>
          <cell r="C72" t="str">
            <v>GN</v>
          </cell>
          <cell r="D72" t="str">
            <v>Guinea</v>
          </cell>
          <cell r="E72" t="str">
            <v>fr</v>
          </cell>
          <cell r="F72">
            <v>1</v>
          </cell>
          <cell r="G72">
            <v>1</v>
          </cell>
          <cell r="H72">
            <v>1</v>
          </cell>
          <cell r="I72">
            <v>1</v>
          </cell>
          <cell r="J72">
            <v>1</v>
          </cell>
          <cell r="K72">
            <v>1</v>
          </cell>
          <cell r="L72">
            <v>1</v>
          </cell>
          <cell r="M72">
            <v>1</v>
          </cell>
          <cell r="N72" t="str">
            <v>AFRO</v>
          </cell>
          <cell r="O72" t="str">
            <v>Francophone Africa</v>
          </cell>
          <cell r="P72" t="str">
            <v>FA</v>
          </cell>
          <cell r="Q72" t="str">
            <v>Tier 3</v>
          </cell>
          <cell r="R72">
            <v>1</v>
          </cell>
          <cell r="S72" t="str">
            <v>Member</v>
          </cell>
          <cell r="T72">
            <v>0</v>
          </cell>
          <cell r="U72">
            <v>0</v>
          </cell>
          <cell r="V72">
            <v>1</v>
          </cell>
          <cell r="W72">
            <v>1</v>
          </cell>
          <cell r="X72">
            <v>1</v>
          </cell>
          <cell r="Y72">
            <v>1</v>
          </cell>
          <cell r="Z72" t="str">
            <v>Non-fragile</v>
          </cell>
          <cell r="AA72" t="str">
            <v>Non-fragile</v>
          </cell>
          <cell r="AB72" t="str">
            <v>Non-fragile</v>
          </cell>
          <cell r="AC72" t="str">
            <v>Non-fragile</v>
          </cell>
          <cell r="AD72" t="str">
            <v>Priority</v>
          </cell>
          <cell r="AE72" t="str">
            <v>Initial self-financing</v>
          </cell>
          <cell r="AF72" t="str">
            <v>Initial self-financing</v>
          </cell>
          <cell r="AG72" t="str">
            <v>Initial self-financing</v>
          </cell>
          <cell r="AH72" t="str">
            <v>Initial self-financing</v>
          </cell>
          <cell r="AI72" t="str">
            <v>Initial self-financing</v>
          </cell>
          <cell r="AJ72" t="str">
            <v>LIC</v>
          </cell>
          <cell r="AK72" t="str">
            <v>LIC</v>
          </cell>
          <cell r="AL72" t="str">
            <v>LIC</v>
          </cell>
          <cell r="AM72" t="str">
            <v>LIC</v>
          </cell>
          <cell r="AN72">
            <v>850</v>
          </cell>
          <cell r="AO72">
            <v>850</v>
          </cell>
        </row>
        <row r="73">
          <cell r="A73" t="str">
            <v>GNB</v>
          </cell>
          <cell r="B73">
            <v>624</v>
          </cell>
          <cell r="C73" t="str">
            <v>GW</v>
          </cell>
          <cell r="D73" t="str">
            <v>Guinea-Bissau</v>
          </cell>
          <cell r="E73" t="str">
            <v>fr</v>
          </cell>
          <cell r="F73">
            <v>1</v>
          </cell>
          <cell r="G73">
            <v>1</v>
          </cell>
          <cell r="H73">
            <v>1</v>
          </cell>
          <cell r="I73">
            <v>1</v>
          </cell>
          <cell r="J73">
            <v>1</v>
          </cell>
          <cell r="K73">
            <v>1</v>
          </cell>
          <cell r="L73">
            <v>1</v>
          </cell>
          <cell r="M73">
            <v>1</v>
          </cell>
          <cell r="N73" t="str">
            <v>AFRO</v>
          </cell>
          <cell r="O73" t="str">
            <v>Francophone Africa</v>
          </cell>
          <cell r="P73" t="str">
            <v>FA</v>
          </cell>
          <cell r="Q73" t="str">
            <v>Tier 3</v>
          </cell>
          <cell r="R73">
            <v>1</v>
          </cell>
          <cell r="S73" t="str">
            <v>Member</v>
          </cell>
          <cell r="T73">
            <v>0</v>
          </cell>
          <cell r="U73">
            <v>0</v>
          </cell>
          <cell r="V73">
            <v>1</v>
          </cell>
          <cell r="W73">
            <v>1</v>
          </cell>
          <cell r="X73">
            <v>1</v>
          </cell>
          <cell r="Y73">
            <v>1</v>
          </cell>
          <cell r="Z73" t="str">
            <v>Non-fragile</v>
          </cell>
          <cell r="AA73" t="str">
            <v>Non-fragile</v>
          </cell>
          <cell r="AB73" t="str">
            <v>Non-fragile</v>
          </cell>
          <cell r="AC73" t="str">
            <v>Non-fragile</v>
          </cell>
          <cell r="AD73" t="str">
            <v>Priority</v>
          </cell>
          <cell r="AE73" t="str">
            <v>Initial self-financing</v>
          </cell>
          <cell r="AF73" t="str">
            <v>Initial self-financing</v>
          </cell>
          <cell r="AG73" t="str">
            <v>Initial self-financing</v>
          </cell>
          <cell r="AH73" t="str">
            <v>Initial self-financing</v>
          </cell>
          <cell r="AI73" t="str">
            <v>Initial self-financing</v>
          </cell>
          <cell r="AJ73" t="str">
            <v>LIC</v>
          </cell>
          <cell r="AK73" t="str">
            <v>LIC</v>
          </cell>
          <cell r="AL73" t="str">
            <v>LIC</v>
          </cell>
          <cell r="AM73" t="str">
            <v>LIC</v>
          </cell>
          <cell r="AN73">
            <v>750</v>
          </cell>
          <cell r="AO73">
            <v>750</v>
          </cell>
        </row>
        <row r="74">
          <cell r="A74" t="str">
            <v>GUY</v>
          </cell>
          <cell r="B74">
            <v>328</v>
          </cell>
          <cell r="C74" t="str">
            <v>GY</v>
          </cell>
          <cell r="D74" t="str">
            <v>Guyana</v>
          </cell>
          <cell r="E74" t="str">
            <v>eng</v>
          </cell>
          <cell r="F74">
            <v>1</v>
          </cell>
          <cell r="G74">
            <v>1</v>
          </cell>
          <cell r="H74">
            <v>1</v>
          </cell>
          <cell r="I74">
            <v>1</v>
          </cell>
          <cell r="J74">
            <v>1</v>
          </cell>
          <cell r="K74">
            <v>0</v>
          </cell>
          <cell r="L74">
            <v>0</v>
          </cell>
          <cell r="M74">
            <v>1</v>
          </cell>
          <cell r="N74" t="str">
            <v>PAHO</v>
          </cell>
          <cell r="O74" t="str">
            <v>EMRO-EURO-PAHO</v>
          </cell>
          <cell r="P74" t="str">
            <v>EEP</v>
          </cell>
          <cell r="Q74" t="str">
            <v>Tier 3</v>
          </cell>
          <cell r="R74">
            <v>0</v>
          </cell>
          <cell r="S74" t="str">
            <v>Non-Member</v>
          </cell>
          <cell r="T74">
            <v>0</v>
          </cell>
          <cell r="U74">
            <v>0</v>
          </cell>
          <cell r="V74">
            <v>0</v>
          </cell>
          <cell r="W74">
            <v>0</v>
          </cell>
          <cell r="X74">
            <v>0</v>
          </cell>
          <cell r="Y74">
            <v>1</v>
          </cell>
          <cell r="Z74" t="str">
            <v>Non-fragile</v>
          </cell>
          <cell r="AA74" t="str">
            <v>Non-fragile</v>
          </cell>
          <cell r="AB74" t="str">
            <v>Non-fragile</v>
          </cell>
          <cell r="AC74" t="str">
            <v>Non-fragile</v>
          </cell>
          <cell r="AD74" t="str">
            <v>Post Transition</v>
          </cell>
          <cell r="AE74" t="str">
            <v>Fully self-financing</v>
          </cell>
          <cell r="AF74" t="str">
            <v>Fully self-financing</v>
          </cell>
          <cell r="AG74" t="str">
            <v>Fully self-financing</v>
          </cell>
          <cell r="AH74" t="str">
            <v>Fully self-financing</v>
          </cell>
          <cell r="AI74" t="str">
            <v>Non-Gavi</v>
          </cell>
          <cell r="AJ74" t="str">
            <v>MIC</v>
          </cell>
          <cell r="AK74" t="str">
            <v>UMIC</v>
          </cell>
          <cell r="AL74" t="str">
            <v>MIC</v>
          </cell>
          <cell r="AM74" t="str">
            <v>UMIC</v>
          </cell>
          <cell r="AN74">
            <v>4770</v>
          </cell>
          <cell r="AO74">
            <v>4770</v>
          </cell>
        </row>
        <row r="75">
          <cell r="A75" t="str">
            <v>HTI</v>
          </cell>
          <cell r="B75">
            <v>332</v>
          </cell>
          <cell r="C75" t="str">
            <v>HT</v>
          </cell>
          <cell r="D75" t="str">
            <v>Haiti</v>
          </cell>
          <cell r="E75" t="str">
            <v>fr</v>
          </cell>
          <cell r="F75">
            <v>1</v>
          </cell>
          <cell r="G75">
            <v>1</v>
          </cell>
          <cell r="H75">
            <v>1</v>
          </cell>
          <cell r="I75">
            <v>1</v>
          </cell>
          <cell r="J75">
            <v>1</v>
          </cell>
          <cell r="K75">
            <v>1</v>
          </cell>
          <cell r="L75">
            <v>1</v>
          </cell>
          <cell r="M75">
            <v>1</v>
          </cell>
          <cell r="N75" t="str">
            <v>PAHO</v>
          </cell>
          <cell r="O75" t="str">
            <v>EMRO-EURO-PAHO</v>
          </cell>
          <cell r="P75" t="str">
            <v>EEP</v>
          </cell>
          <cell r="Q75" t="str">
            <v>Tier 2</v>
          </cell>
          <cell r="R75">
            <v>0</v>
          </cell>
          <cell r="S75" t="str">
            <v>Member</v>
          </cell>
          <cell r="T75">
            <v>0</v>
          </cell>
          <cell r="U75">
            <v>0</v>
          </cell>
          <cell r="V75">
            <v>0</v>
          </cell>
          <cell r="W75">
            <v>0</v>
          </cell>
          <cell r="X75">
            <v>0</v>
          </cell>
          <cell r="Y75">
            <v>1</v>
          </cell>
          <cell r="Z75" t="str">
            <v>Fragile</v>
          </cell>
          <cell r="AA75" t="str">
            <v>Fragile</v>
          </cell>
          <cell r="AB75" t="str">
            <v>Fragile</v>
          </cell>
          <cell r="AC75" t="str">
            <v>Fragile</v>
          </cell>
          <cell r="AD75" t="str">
            <v>Extremely fragile</v>
          </cell>
          <cell r="AE75" t="str">
            <v>Initial self-financing</v>
          </cell>
          <cell r="AF75" t="str">
            <v>Initial self-financing</v>
          </cell>
          <cell r="AG75" t="str">
            <v>Initial self-financing</v>
          </cell>
          <cell r="AH75" t="str">
            <v>Initial self-financing</v>
          </cell>
          <cell r="AI75" t="str">
            <v>Initial self-financing</v>
          </cell>
          <cell r="AJ75" t="str">
            <v>LIC</v>
          </cell>
          <cell r="AK75" t="str">
            <v>LIC</v>
          </cell>
          <cell r="AL75" t="str">
            <v>LIC</v>
          </cell>
          <cell r="AM75" t="str">
            <v>LIC</v>
          </cell>
          <cell r="AN75">
            <v>800</v>
          </cell>
          <cell r="AO75">
            <v>800</v>
          </cell>
        </row>
        <row r="76">
          <cell r="A76" t="str">
            <v>HND</v>
          </cell>
          <cell r="B76">
            <v>340</v>
          </cell>
          <cell r="C76" t="str">
            <v>HN</v>
          </cell>
          <cell r="D76" t="str">
            <v>Honduras</v>
          </cell>
          <cell r="E76" t="str">
            <v>eng</v>
          </cell>
          <cell r="F76">
            <v>1</v>
          </cell>
          <cell r="G76">
            <v>1</v>
          </cell>
          <cell r="H76">
            <v>1</v>
          </cell>
          <cell r="I76">
            <v>1</v>
          </cell>
          <cell r="J76">
            <v>0</v>
          </cell>
          <cell r="K76">
            <v>0</v>
          </cell>
          <cell r="L76">
            <v>0</v>
          </cell>
          <cell r="M76">
            <v>1</v>
          </cell>
          <cell r="N76" t="str">
            <v>PAHO</v>
          </cell>
          <cell r="O76" t="str">
            <v>EMRO-EURO-PAHO</v>
          </cell>
          <cell r="P76" t="str">
            <v>EEP</v>
          </cell>
          <cell r="Q76" t="str">
            <v>Tier 3</v>
          </cell>
          <cell r="R76">
            <v>0</v>
          </cell>
          <cell r="S76" t="str">
            <v>Non-Member</v>
          </cell>
          <cell r="T76">
            <v>0</v>
          </cell>
          <cell r="U76">
            <v>0</v>
          </cell>
          <cell r="V76">
            <v>0</v>
          </cell>
          <cell r="W76">
            <v>0</v>
          </cell>
          <cell r="X76">
            <v>0</v>
          </cell>
          <cell r="Y76">
            <v>1</v>
          </cell>
          <cell r="Z76" t="str">
            <v>Non-fragile</v>
          </cell>
          <cell r="AA76" t="str">
            <v>Non-fragile</v>
          </cell>
          <cell r="AB76" t="str">
            <v>Non-fragile</v>
          </cell>
          <cell r="AC76" t="str">
            <v>Non-fragile</v>
          </cell>
          <cell r="AD76" t="str">
            <v>Post Transition</v>
          </cell>
          <cell r="AE76" t="str">
            <v>Fully self-financing</v>
          </cell>
          <cell r="AF76" t="str">
            <v>Fully self-financing</v>
          </cell>
          <cell r="AG76" t="str">
            <v>Fully self-financing</v>
          </cell>
          <cell r="AH76" t="str">
            <v>Fully self-financing</v>
          </cell>
          <cell r="AI76" t="str">
            <v>Fully self-financing</v>
          </cell>
          <cell r="AJ76" t="str">
            <v>MIC</v>
          </cell>
          <cell r="AK76" t="str">
            <v>LMIC</v>
          </cell>
          <cell r="AL76" t="str">
            <v>MIC</v>
          </cell>
          <cell r="AM76" t="str">
            <v>LMIC</v>
          </cell>
          <cell r="AN76">
            <v>2320</v>
          </cell>
          <cell r="AO76">
            <v>2320</v>
          </cell>
        </row>
        <row r="77">
          <cell r="A77" t="str">
            <v>HUN</v>
          </cell>
          <cell r="B77">
            <v>348</v>
          </cell>
          <cell r="C77" t="str">
            <v>HU</v>
          </cell>
          <cell r="D77" t="str">
            <v>Hungary</v>
          </cell>
          <cell r="E77" t="str">
            <v>eng</v>
          </cell>
          <cell r="F77">
            <v>1</v>
          </cell>
          <cell r="G77">
            <v>0</v>
          </cell>
          <cell r="H77">
            <v>0</v>
          </cell>
          <cell r="I77">
            <v>0</v>
          </cell>
          <cell r="J77">
            <v>0</v>
          </cell>
          <cell r="K77">
            <v>0</v>
          </cell>
          <cell r="L77">
            <v>0</v>
          </cell>
          <cell r="M77">
            <v>0</v>
          </cell>
          <cell r="N77" t="str">
            <v>EURO</v>
          </cell>
          <cell r="O77" t="str">
            <v>Non-Gavi</v>
          </cell>
          <cell r="P77" t="str">
            <v>Non-Gavi</v>
          </cell>
          <cell r="Q77" t="str">
            <v>Not PEF</v>
          </cell>
          <cell r="R77">
            <v>0</v>
          </cell>
          <cell r="S77" t="str">
            <v>Non-Member</v>
          </cell>
          <cell r="T77">
            <v>0</v>
          </cell>
          <cell r="U77">
            <v>0</v>
          </cell>
          <cell r="V77">
            <v>0</v>
          </cell>
          <cell r="W77">
            <v>0</v>
          </cell>
          <cell r="X77">
            <v>0</v>
          </cell>
          <cell r="Y77">
            <v>0</v>
          </cell>
          <cell r="Z77" t="str">
            <v>Non-fragile</v>
          </cell>
          <cell r="AA77" t="str">
            <v>Non-fragile</v>
          </cell>
          <cell r="AB77" t="str">
            <v>Non-fragile</v>
          </cell>
          <cell r="AC77" t="str">
            <v>Non-fragile</v>
          </cell>
          <cell r="AD77" t="str">
            <v>Non-Gavi</v>
          </cell>
          <cell r="AE77" t="str">
            <v>Non-Gavi</v>
          </cell>
          <cell r="AF77" t="str">
            <v>Non-Gavi</v>
          </cell>
          <cell r="AG77" t="str">
            <v>Non-Gavi</v>
          </cell>
          <cell r="AH77" t="str">
            <v>Non-Gavi</v>
          </cell>
          <cell r="AI77" t="str">
            <v>Non-Gavi</v>
          </cell>
          <cell r="AJ77" t="str">
            <v>HIC</v>
          </cell>
          <cell r="AK77" t="str">
            <v>HIC</v>
          </cell>
          <cell r="AL77" t="str">
            <v>HIC</v>
          </cell>
          <cell r="AM77" t="str">
            <v>HIC</v>
          </cell>
          <cell r="AN77">
            <v>14760</v>
          </cell>
          <cell r="AO77">
            <v>14760</v>
          </cell>
        </row>
        <row r="78">
          <cell r="A78" t="str">
            <v>ISL</v>
          </cell>
          <cell r="B78">
            <v>352</v>
          </cell>
          <cell r="C78" t="str">
            <v>IS</v>
          </cell>
          <cell r="D78" t="str">
            <v>Iceland</v>
          </cell>
          <cell r="E78" t="str">
            <v>eng</v>
          </cell>
          <cell r="F78">
            <v>1</v>
          </cell>
          <cell r="G78">
            <v>0</v>
          </cell>
          <cell r="H78">
            <v>0</v>
          </cell>
          <cell r="I78">
            <v>0</v>
          </cell>
          <cell r="J78">
            <v>0</v>
          </cell>
          <cell r="K78">
            <v>0</v>
          </cell>
          <cell r="L78">
            <v>0</v>
          </cell>
          <cell r="M78">
            <v>0</v>
          </cell>
          <cell r="N78" t="str">
            <v>EURO</v>
          </cell>
          <cell r="O78" t="str">
            <v>Non-Gavi</v>
          </cell>
          <cell r="P78" t="str">
            <v>Non-Gavi</v>
          </cell>
          <cell r="Q78" t="str">
            <v>Not PEF</v>
          </cell>
          <cell r="R78">
            <v>0</v>
          </cell>
          <cell r="S78" t="str">
            <v>Non-Member</v>
          </cell>
          <cell r="T78">
            <v>0</v>
          </cell>
          <cell r="U78">
            <v>0</v>
          </cell>
          <cell r="V78">
            <v>0</v>
          </cell>
          <cell r="W78">
            <v>0</v>
          </cell>
          <cell r="X78">
            <v>0</v>
          </cell>
          <cell r="Y78">
            <v>0</v>
          </cell>
          <cell r="Z78" t="str">
            <v>Non-fragile</v>
          </cell>
          <cell r="AA78" t="str">
            <v>Non-fragile</v>
          </cell>
          <cell r="AB78" t="str">
            <v>Non-fragile</v>
          </cell>
          <cell r="AC78" t="str">
            <v>Non-fragile</v>
          </cell>
          <cell r="AD78" t="str">
            <v>Non-Gavi</v>
          </cell>
          <cell r="AE78" t="str">
            <v>Non-Gavi</v>
          </cell>
          <cell r="AF78" t="str">
            <v>Non-Gavi</v>
          </cell>
          <cell r="AG78" t="str">
            <v>Non-Gavi</v>
          </cell>
          <cell r="AH78" t="str">
            <v>Non-Gavi</v>
          </cell>
          <cell r="AI78" t="str">
            <v>Non-Gavi</v>
          </cell>
          <cell r="AJ78" t="str">
            <v>HIC</v>
          </cell>
          <cell r="AK78" t="str">
            <v>HIC</v>
          </cell>
          <cell r="AL78" t="str">
            <v>HIC</v>
          </cell>
          <cell r="AM78" t="str">
            <v>HIC</v>
          </cell>
          <cell r="AN78">
            <v>68120</v>
          </cell>
          <cell r="AO78">
            <v>67890</v>
          </cell>
        </row>
        <row r="79">
          <cell r="A79" t="str">
            <v>IND</v>
          </cell>
          <cell r="B79">
            <v>356</v>
          </cell>
          <cell r="C79" t="str">
            <v>IN</v>
          </cell>
          <cell r="D79" t="str">
            <v>India</v>
          </cell>
          <cell r="E79" t="str">
            <v>eng</v>
          </cell>
          <cell r="F79">
            <v>1</v>
          </cell>
          <cell r="G79">
            <v>1</v>
          </cell>
          <cell r="H79">
            <v>1</v>
          </cell>
          <cell r="I79">
            <v>1</v>
          </cell>
          <cell r="J79">
            <v>1</v>
          </cell>
          <cell r="K79">
            <v>1</v>
          </cell>
          <cell r="L79">
            <v>1</v>
          </cell>
          <cell r="M79">
            <v>1</v>
          </cell>
          <cell r="N79" t="str">
            <v>SEARO</v>
          </cell>
          <cell r="O79" t="str">
            <v>Asia-Pacific</v>
          </cell>
          <cell r="P79" t="str">
            <v>AP</v>
          </cell>
          <cell r="Q79" t="str">
            <v>Tier 1</v>
          </cell>
          <cell r="R79">
            <v>0</v>
          </cell>
          <cell r="S79" t="str">
            <v>Non-Member</v>
          </cell>
          <cell r="T79">
            <v>1</v>
          </cell>
          <cell r="U79">
            <v>1</v>
          </cell>
          <cell r="V79">
            <v>0</v>
          </cell>
          <cell r="W79">
            <v>0</v>
          </cell>
          <cell r="X79">
            <v>0</v>
          </cell>
          <cell r="Y79">
            <v>1</v>
          </cell>
          <cell r="Z79" t="str">
            <v>Non-fragile</v>
          </cell>
          <cell r="AA79" t="str">
            <v>Non-fragile</v>
          </cell>
          <cell r="AB79" t="str">
            <v>Non-fragile</v>
          </cell>
          <cell r="AC79" t="str">
            <v>Non-fragile</v>
          </cell>
          <cell r="AD79" t="str">
            <v>Pivotal</v>
          </cell>
          <cell r="AE79" t="str">
            <v>Accelerated transition phase</v>
          </cell>
          <cell r="AF79" t="str">
            <v>Accelerated transition phase</v>
          </cell>
          <cell r="AG79" t="str">
            <v>Accelerated transition phase</v>
          </cell>
          <cell r="AH79" t="str">
            <v>Accelerated transition phase</v>
          </cell>
          <cell r="AI79" t="str">
            <v>Accelerated transition phase</v>
          </cell>
          <cell r="AJ79" t="str">
            <v>MIC</v>
          </cell>
          <cell r="AK79" t="str">
            <v>LMIC</v>
          </cell>
          <cell r="AL79" t="str">
            <v>MIC</v>
          </cell>
          <cell r="AM79" t="str">
            <v>LMIC</v>
          </cell>
          <cell r="AN79">
            <v>2020</v>
          </cell>
          <cell r="AO79">
            <v>2010</v>
          </cell>
        </row>
        <row r="80">
          <cell r="A80" t="str">
            <v>IDN</v>
          </cell>
          <cell r="B80">
            <v>360</v>
          </cell>
          <cell r="C80" t="str">
            <v>ID</v>
          </cell>
          <cell r="D80" t="str">
            <v>Indonesia</v>
          </cell>
          <cell r="E80" t="str">
            <v>eng</v>
          </cell>
          <cell r="F80">
            <v>1</v>
          </cell>
          <cell r="G80">
            <v>1</v>
          </cell>
          <cell r="H80">
            <v>1</v>
          </cell>
          <cell r="I80">
            <v>1</v>
          </cell>
          <cell r="J80">
            <v>1</v>
          </cell>
          <cell r="K80">
            <v>0</v>
          </cell>
          <cell r="L80">
            <v>0</v>
          </cell>
          <cell r="M80">
            <v>1</v>
          </cell>
          <cell r="N80" t="str">
            <v>SEARO</v>
          </cell>
          <cell r="O80" t="str">
            <v>Asia-Pacific</v>
          </cell>
          <cell r="P80" t="str">
            <v>AP</v>
          </cell>
          <cell r="Q80" t="str">
            <v>Tier 1</v>
          </cell>
          <cell r="R80">
            <v>0</v>
          </cell>
          <cell r="S80" t="str">
            <v>Non-Member</v>
          </cell>
          <cell r="T80">
            <v>1</v>
          </cell>
          <cell r="U80">
            <v>1</v>
          </cell>
          <cell r="V80">
            <v>0</v>
          </cell>
          <cell r="W80">
            <v>0</v>
          </cell>
          <cell r="X80">
            <v>0</v>
          </cell>
          <cell r="Y80">
            <v>1</v>
          </cell>
          <cell r="Z80" t="str">
            <v>Non-fragile</v>
          </cell>
          <cell r="AA80" t="str">
            <v>Non-fragile</v>
          </cell>
          <cell r="AB80" t="str">
            <v>Non-fragile</v>
          </cell>
          <cell r="AC80" t="str">
            <v>Non-fragile</v>
          </cell>
          <cell r="AD80" t="str">
            <v>Pivotal</v>
          </cell>
          <cell r="AE80" t="str">
            <v>Fully self-financing</v>
          </cell>
          <cell r="AF80" t="str">
            <v>Fully self-financing</v>
          </cell>
          <cell r="AG80" t="str">
            <v>Fully self-financing</v>
          </cell>
          <cell r="AH80" t="str">
            <v>Fully self-financing</v>
          </cell>
          <cell r="AI80" t="str">
            <v>Non-Gavi</v>
          </cell>
          <cell r="AJ80" t="str">
            <v>MIC</v>
          </cell>
          <cell r="AK80" t="str">
            <v>LMIC</v>
          </cell>
          <cell r="AL80" t="str">
            <v>MIC</v>
          </cell>
          <cell r="AM80" t="str">
            <v>UMIC</v>
          </cell>
          <cell r="AN80">
            <v>3840</v>
          </cell>
          <cell r="AO80">
            <v>3850</v>
          </cell>
        </row>
        <row r="81">
          <cell r="A81" t="str">
            <v>IRN</v>
          </cell>
          <cell r="B81">
            <v>364</v>
          </cell>
          <cell r="C81" t="str">
            <v>IR</v>
          </cell>
          <cell r="D81" t="str">
            <v>Iran, Islamic Republic of</v>
          </cell>
          <cell r="E81" t="str">
            <v>eng</v>
          </cell>
          <cell r="F81">
            <v>1</v>
          </cell>
          <cell r="G81">
            <v>0</v>
          </cell>
          <cell r="H81">
            <v>0</v>
          </cell>
          <cell r="I81">
            <v>0</v>
          </cell>
          <cell r="J81">
            <v>0</v>
          </cell>
          <cell r="K81">
            <v>0</v>
          </cell>
          <cell r="L81">
            <v>0</v>
          </cell>
          <cell r="M81">
            <v>0</v>
          </cell>
          <cell r="N81" t="str">
            <v>EMRO</v>
          </cell>
          <cell r="O81" t="str">
            <v>Non-Gavi</v>
          </cell>
          <cell r="P81" t="str">
            <v>Non-Gavi</v>
          </cell>
          <cell r="Q81" t="str">
            <v>Not PEF</v>
          </cell>
          <cell r="R81">
            <v>0</v>
          </cell>
          <cell r="S81" t="str">
            <v>Non-Member</v>
          </cell>
          <cell r="T81">
            <v>0</v>
          </cell>
          <cell r="U81">
            <v>0</v>
          </cell>
          <cell r="V81">
            <v>0</v>
          </cell>
          <cell r="W81">
            <v>0</v>
          </cell>
          <cell r="X81">
            <v>0</v>
          </cell>
          <cell r="Y81">
            <v>1</v>
          </cell>
          <cell r="Z81" t="str">
            <v>Non-fragile</v>
          </cell>
          <cell r="AA81" t="str">
            <v>Non-fragile</v>
          </cell>
          <cell r="AB81" t="str">
            <v>Non-fragile</v>
          </cell>
          <cell r="AC81" t="str">
            <v>Non-fragile</v>
          </cell>
          <cell r="AD81" t="str">
            <v>Non-Gavi</v>
          </cell>
          <cell r="AE81" t="str">
            <v>Non-Gavi</v>
          </cell>
          <cell r="AF81" t="str">
            <v>Non-Gavi</v>
          </cell>
          <cell r="AG81" t="str">
            <v>Non-Gavi</v>
          </cell>
          <cell r="AH81" t="str">
            <v>Non-Gavi</v>
          </cell>
          <cell r="AI81" t="str">
            <v>Non-Gavi</v>
          </cell>
          <cell r="AJ81" t="str">
            <v>MIC</v>
          </cell>
          <cell r="AK81" t="str">
            <v>UMIC</v>
          </cell>
          <cell r="AL81" t="str">
            <v>MIC</v>
          </cell>
          <cell r="AM81" t="str">
            <v>UMIC</v>
          </cell>
        </row>
        <row r="82">
          <cell r="A82" t="str">
            <v>IRQ</v>
          </cell>
          <cell r="B82">
            <v>368</v>
          </cell>
          <cell r="C82" t="str">
            <v>IQ</v>
          </cell>
          <cell r="D82" t="str">
            <v>Iraq</v>
          </cell>
          <cell r="E82" t="str">
            <v>eng</v>
          </cell>
          <cell r="F82">
            <v>1</v>
          </cell>
          <cell r="G82">
            <v>0</v>
          </cell>
          <cell r="H82">
            <v>0</v>
          </cell>
          <cell r="I82">
            <v>0</v>
          </cell>
          <cell r="J82">
            <v>0</v>
          </cell>
          <cell r="K82">
            <v>0</v>
          </cell>
          <cell r="L82">
            <v>0</v>
          </cell>
          <cell r="M82">
            <v>1</v>
          </cell>
          <cell r="N82" t="str">
            <v>EMRO</v>
          </cell>
          <cell r="O82" t="str">
            <v>Non-Gavi</v>
          </cell>
          <cell r="P82" t="str">
            <v>Non-Gavi</v>
          </cell>
          <cell r="Q82" t="str">
            <v>Not PEF</v>
          </cell>
          <cell r="R82">
            <v>0</v>
          </cell>
          <cell r="S82" t="str">
            <v>Non-Member</v>
          </cell>
          <cell r="T82">
            <v>0</v>
          </cell>
          <cell r="U82">
            <v>0</v>
          </cell>
          <cell r="V82">
            <v>0</v>
          </cell>
          <cell r="W82">
            <v>0</v>
          </cell>
          <cell r="X82">
            <v>0</v>
          </cell>
          <cell r="Y82">
            <v>1</v>
          </cell>
          <cell r="Z82" t="str">
            <v>Non-fragile</v>
          </cell>
          <cell r="AA82" t="str">
            <v>Non-fragile</v>
          </cell>
          <cell r="AB82" t="str">
            <v>Non-fragile</v>
          </cell>
          <cell r="AC82" t="str">
            <v>Non-fragile</v>
          </cell>
          <cell r="AD82" t="str">
            <v>Non-Gavi</v>
          </cell>
          <cell r="AE82" t="str">
            <v>Non-Gavi</v>
          </cell>
          <cell r="AF82" t="str">
            <v>Non-Gavi</v>
          </cell>
          <cell r="AG82" t="str">
            <v>Non-Gavi</v>
          </cell>
          <cell r="AH82" t="str">
            <v>Non-Gavi</v>
          </cell>
          <cell r="AI82" t="str">
            <v>Non-Gavi</v>
          </cell>
          <cell r="AJ82" t="str">
            <v>MIC</v>
          </cell>
          <cell r="AK82" t="str">
            <v>UMIC</v>
          </cell>
          <cell r="AL82" t="str">
            <v>MIC</v>
          </cell>
          <cell r="AM82" t="str">
            <v>UMIC</v>
          </cell>
          <cell r="AN82">
            <v>5040</v>
          </cell>
          <cell r="AO82">
            <v>5060</v>
          </cell>
        </row>
        <row r="83">
          <cell r="A83" t="str">
            <v>IRL</v>
          </cell>
          <cell r="B83">
            <v>372</v>
          </cell>
          <cell r="C83" t="str">
            <v>IE</v>
          </cell>
          <cell r="D83" t="str">
            <v>Ireland</v>
          </cell>
          <cell r="E83" t="str">
            <v>eng</v>
          </cell>
          <cell r="F83">
            <v>1</v>
          </cell>
          <cell r="G83">
            <v>0</v>
          </cell>
          <cell r="H83">
            <v>0</v>
          </cell>
          <cell r="I83">
            <v>0</v>
          </cell>
          <cell r="J83">
            <v>0</v>
          </cell>
          <cell r="K83">
            <v>0</v>
          </cell>
          <cell r="L83">
            <v>0</v>
          </cell>
          <cell r="M83">
            <v>0</v>
          </cell>
          <cell r="N83" t="str">
            <v>EURO</v>
          </cell>
          <cell r="O83" t="str">
            <v>Non-Gavi</v>
          </cell>
          <cell r="P83" t="str">
            <v>Non-Gavi</v>
          </cell>
          <cell r="Q83" t="str">
            <v>Not PEF</v>
          </cell>
          <cell r="R83">
            <v>0</v>
          </cell>
          <cell r="S83" t="str">
            <v>Non-Member</v>
          </cell>
          <cell r="T83">
            <v>0</v>
          </cell>
          <cell r="U83">
            <v>0</v>
          </cell>
          <cell r="V83">
            <v>0</v>
          </cell>
          <cell r="W83">
            <v>0</v>
          </cell>
          <cell r="X83">
            <v>0</v>
          </cell>
          <cell r="Y83">
            <v>0</v>
          </cell>
          <cell r="Z83" t="str">
            <v>Non-fragile</v>
          </cell>
          <cell r="AA83" t="str">
            <v>Non-fragile</v>
          </cell>
          <cell r="AB83" t="str">
            <v>Non-fragile</v>
          </cell>
          <cell r="AC83" t="str">
            <v>Non-fragile</v>
          </cell>
          <cell r="AD83" t="str">
            <v>Non-Gavi</v>
          </cell>
          <cell r="AE83" t="str">
            <v>Non-Gavi</v>
          </cell>
          <cell r="AF83" t="str">
            <v>Non-Gavi</v>
          </cell>
          <cell r="AG83" t="str">
            <v>Non-Gavi</v>
          </cell>
          <cell r="AH83" t="str">
            <v>Non-Gavi</v>
          </cell>
          <cell r="AI83" t="str">
            <v>Non-Gavi</v>
          </cell>
          <cell r="AJ83" t="str">
            <v>HIC</v>
          </cell>
          <cell r="AK83" t="str">
            <v>HIC</v>
          </cell>
          <cell r="AL83" t="str">
            <v>HIC</v>
          </cell>
          <cell r="AM83" t="str">
            <v>HIC</v>
          </cell>
          <cell r="AN83">
            <v>61210</v>
          </cell>
          <cell r="AO83">
            <v>59640</v>
          </cell>
        </row>
        <row r="84">
          <cell r="A84" t="str">
            <v>ISR</v>
          </cell>
          <cell r="B84">
            <v>376</v>
          </cell>
          <cell r="C84" t="str">
            <v>IL</v>
          </cell>
          <cell r="D84" t="str">
            <v>Israel</v>
          </cell>
          <cell r="E84" t="str">
            <v>eng</v>
          </cell>
          <cell r="F84">
            <v>1</v>
          </cell>
          <cell r="G84">
            <v>0</v>
          </cell>
          <cell r="H84">
            <v>0</v>
          </cell>
          <cell r="I84">
            <v>0</v>
          </cell>
          <cell r="J84">
            <v>0</v>
          </cell>
          <cell r="K84">
            <v>0</v>
          </cell>
          <cell r="L84">
            <v>0</v>
          </cell>
          <cell r="M84">
            <v>0</v>
          </cell>
          <cell r="N84" t="str">
            <v>EURO</v>
          </cell>
          <cell r="O84" t="str">
            <v>Non-Gavi</v>
          </cell>
          <cell r="P84" t="str">
            <v>Non-Gavi</v>
          </cell>
          <cell r="Q84" t="str">
            <v>Not PEF</v>
          </cell>
          <cell r="R84">
            <v>0</v>
          </cell>
          <cell r="S84" t="str">
            <v>Non-Member</v>
          </cell>
          <cell r="T84">
            <v>0</v>
          </cell>
          <cell r="U84">
            <v>0</v>
          </cell>
          <cell r="V84">
            <v>0</v>
          </cell>
          <cell r="W84">
            <v>0</v>
          </cell>
          <cell r="X84">
            <v>0</v>
          </cell>
          <cell r="Y84">
            <v>1</v>
          </cell>
          <cell r="Z84" t="str">
            <v>Non-fragile</v>
          </cell>
          <cell r="AA84" t="str">
            <v>Non-fragile</v>
          </cell>
          <cell r="AB84" t="str">
            <v>Non-fragile</v>
          </cell>
          <cell r="AC84" t="str">
            <v>Non-fragile</v>
          </cell>
          <cell r="AD84" t="str">
            <v>Non-Gavi</v>
          </cell>
          <cell r="AE84" t="str">
            <v>Non-Gavi</v>
          </cell>
          <cell r="AF84" t="str">
            <v>Non-Gavi</v>
          </cell>
          <cell r="AG84" t="str">
            <v>Non-Gavi</v>
          </cell>
          <cell r="AH84" t="str">
            <v>Non-Gavi</v>
          </cell>
          <cell r="AI84" t="str">
            <v>Non-Gavi</v>
          </cell>
          <cell r="AJ84" t="str">
            <v>HIC</v>
          </cell>
          <cell r="AK84" t="str">
            <v>HIC</v>
          </cell>
          <cell r="AL84" t="str">
            <v>HIC</v>
          </cell>
          <cell r="AM84" t="str">
            <v>HIC</v>
          </cell>
          <cell r="AN84">
            <v>40930</v>
          </cell>
          <cell r="AO84">
            <v>40930</v>
          </cell>
        </row>
        <row r="85">
          <cell r="A85" t="str">
            <v>ITA</v>
          </cell>
          <cell r="B85">
            <v>380</v>
          </cell>
          <cell r="C85" t="str">
            <v>IT</v>
          </cell>
          <cell r="D85" t="str">
            <v>Italy</v>
          </cell>
          <cell r="E85" t="str">
            <v>eng</v>
          </cell>
          <cell r="F85">
            <v>1</v>
          </cell>
          <cell r="G85">
            <v>0</v>
          </cell>
          <cell r="H85">
            <v>0</v>
          </cell>
          <cell r="I85">
            <v>0</v>
          </cell>
          <cell r="J85">
            <v>0</v>
          </cell>
          <cell r="K85">
            <v>0</v>
          </cell>
          <cell r="L85">
            <v>0</v>
          </cell>
          <cell r="M85">
            <v>0</v>
          </cell>
          <cell r="N85" t="str">
            <v>EURO</v>
          </cell>
          <cell r="O85" t="str">
            <v>Non-Gavi</v>
          </cell>
          <cell r="P85" t="str">
            <v>Non-Gavi</v>
          </cell>
          <cell r="Q85" t="str">
            <v>Not PEF</v>
          </cell>
          <cell r="R85">
            <v>0</v>
          </cell>
          <cell r="S85" t="str">
            <v>Non-Member</v>
          </cell>
          <cell r="T85">
            <v>0</v>
          </cell>
          <cell r="U85">
            <v>0</v>
          </cell>
          <cell r="V85">
            <v>0</v>
          </cell>
          <cell r="W85">
            <v>0</v>
          </cell>
          <cell r="X85">
            <v>0</v>
          </cell>
          <cell r="Y85">
            <v>0</v>
          </cell>
          <cell r="Z85" t="str">
            <v>Non-fragile</v>
          </cell>
          <cell r="AA85" t="str">
            <v>Non-fragile</v>
          </cell>
          <cell r="AB85" t="str">
            <v>Non-fragile</v>
          </cell>
          <cell r="AC85" t="str">
            <v>Non-fragile</v>
          </cell>
          <cell r="AD85" t="str">
            <v>Non-Gavi</v>
          </cell>
          <cell r="AE85" t="str">
            <v>Non-Gavi</v>
          </cell>
          <cell r="AF85" t="str">
            <v>Non-Gavi</v>
          </cell>
          <cell r="AG85" t="str">
            <v>Non-Gavi</v>
          </cell>
          <cell r="AH85" t="str">
            <v>Non-Gavi</v>
          </cell>
          <cell r="AI85" t="str">
            <v>Non-Gavi</v>
          </cell>
          <cell r="AJ85" t="str">
            <v>HIC</v>
          </cell>
          <cell r="AK85" t="str">
            <v>HIC</v>
          </cell>
          <cell r="AL85" t="str">
            <v>HIC</v>
          </cell>
          <cell r="AM85" t="str">
            <v>HIC</v>
          </cell>
          <cell r="AN85">
            <v>33740</v>
          </cell>
          <cell r="AO85">
            <v>33770</v>
          </cell>
        </row>
        <row r="86">
          <cell r="A86" t="str">
            <v>JAM</v>
          </cell>
          <cell r="B86">
            <v>388</v>
          </cell>
          <cell r="C86" t="str">
            <v>JM</v>
          </cell>
          <cell r="D86" t="str">
            <v>Jamaica</v>
          </cell>
          <cell r="E86" t="str">
            <v>eng</v>
          </cell>
          <cell r="F86">
            <v>1</v>
          </cell>
          <cell r="G86">
            <v>0</v>
          </cell>
          <cell r="H86">
            <v>0</v>
          </cell>
          <cell r="I86">
            <v>0</v>
          </cell>
          <cell r="J86">
            <v>0</v>
          </cell>
          <cell r="K86">
            <v>0</v>
          </cell>
          <cell r="L86">
            <v>0</v>
          </cell>
          <cell r="M86">
            <v>0</v>
          </cell>
          <cell r="N86" t="str">
            <v>PAHO</v>
          </cell>
          <cell r="O86" t="str">
            <v>Non-Gavi</v>
          </cell>
          <cell r="P86" t="str">
            <v>Non-Gavi</v>
          </cell>
          <cell r="Q86" t="str">
            <v>Not PEF</v>
          </cell>
          <cell r="R86">
            <v>0</v>
          </cell>
          <cell r="S86" t="str">
            <v>Non-Member</v>
          </cell>
          <cell r="T86">
            <v>0</v>
          </cell>
          <cell r="U86">
            <v>0</v>
          </cell>
          <cell r="V86">
            <v>0</v>
          </cell>
          <cell r="W86">
            <v>0</v>
          </cell>
          <cell r="X86">
            <v>0</v>
          </cell>
          <cell r="Y86">
            <v>1</v>
          </cell>
          <cell r="Z86" t="str">
            <v>Non-fragile</v>
          </cell>
          <cell r="AA86" t="str">
            <v>Non-fragile</v>
          </cell>
          <cell r="AB86" t="str">
            <v>Non-fragile</v>
          </cell>
          <cell r="AC86" t="str">
            <v>Non-fragile</v>
          </cell>
          <cell r="AD86" t="str">
            <v>Non-Gavi</v>
          </cell>
          <cell r="AE86" t="str">
            <v>Non-Gavi</v>
          </cell>
          <cell r="AF86" t="str">
            <v>Non-Gavi</v>
          </cell>
          <cell r="AG86" t="str">
            <v>Non-Gavi</v>
          </cell>
          <cell r="AH86" t="str">
            <v>Non-Gavi</v>
          </cell>
          <cell r="AI86" t="str">
            <v>Non-Gavi</v>
          </cell>
          <cell r="AJ86" t="str">
            <v>MIC</v>
          </cell>
          <cell r="AK86" t="str">
            <v>UMIC</v>
          </cell>
          <cell r="AL86" t="str">
            <v>MIC</v>
          </cell>
          <cell r="AM86" t="str">
            <v>UMIC</v>
          </cell>
          <cell r="AN86">
            <v>4970</v>
          </cell>
          <cell r="AO86">
            <v>4970</v>
          </cell>
        </row>
        <row r="87">
          <cell r="A87" t="str">
            <v>JPN</v>
          </cell>
          <cell r="B87">
            <v>392</v>
          </cell>
          <cell r="C87" t="str">
            <v>JP</v>
          </cell>
          <cell r="D87" t="str">
            <v>Japan</v>
          </cell>
          <cell r="E87" t="str">
            <v>eng</v>
          </cell>
          <cell r="F87">
            <v>1</v>
          </cell>
          <cell r="G87">
            <v>0</v>
          </cell>
          <cell r="H87">
            <v>0</v>
          </cell>
          <cell r="I87">
            <v>0</v>
          </cell>
          <cell r="J87">
            <v>0</v>
          </cell>
          <cell r="K87">
            <v>0</v>
          </cell>
          <cell r="L87">
            <v>0</v>
          </cell>
          <cell r="M87">
            <v>0</v>
          </cell>
          <cell r="N87" t="str">
            <v>WPRO</v>
          </cell>
          <cell r="O87" t="str">
            <v>Non-Gavi</v>
          </cell>
          <cell r="P87" t="str">
            <v>Non-Gavi</v>
          </cell>
          <cell r="Q87" t="str">
            <v>Not PEF</v>
          </cell>
          <cell r="R87">
            <v>0</v>
          </cell>
          <cell r="S87" t="str">
            <v>Non-Member</v>
          </cell>
          <cell r="T87">
            <v>1</v>
          </cell>
          <cell r="U87">
            <v>0</v>
          </cell>
          <cell r="V87">
            <v>0</v>
          </cell>
          <cell r="W87">
            <v>0</v>
          </cell>
          <cell r="X87">
            <v>0</v>
          </cell>
          <cell r="Y87">
            <v>0</v>
          </cell>
          <cell r="Z87" t="str">
            <v>Non-fragile</v>
          </cell>
          <cell r="AA87" t="str">
            <v>Non-fragile</v>
          </cell>
          <cell r="AB87" t="str">
            <v>Non-fragile</v>
          </cell>
          <cell r="AC87" t="str">
            <v>Non-fragile</v>
          </cell>
          <cell r="AD87" t="str">
            <v>Non-Gavi</v>
          </cell>
          <cell r="AE87" t="str">
            <v>Non-Gavi</v>
          </cell>
          <cell r="AF87" t="str">
            <v>Non-Gavi</v>
          </cell>
          <cell r="AG87" t="str">
            <v>Non-Gavi</v>
          </cell>
          <cell r="AH87" t="str">
            <v>Non-Gavi</v>
          </cell>
          <cell r="AI87" t="str">
            <v>Non-Gavi</v>
          </cell>
          <cell r="AJ87" t="str">
            <v>HIC</v>
          </cell>
          <cell r="AK87" t="str">
            <v>HIC</v>
          </cell>
          <cell r="AL87" t="str">
            <v>HIC</v>
          </cell>
          <cell r="AM87" t="str">
            <v>HIC</v>
          </cell>
          <cell r="AN87">
            <v>41310</v>
          </cell>
          <cell r="AO87">
            <v>41150</v>
          </cell>
        </row>
        <row r="88">
          <cell r="A88" t="str">
            <v>JOR</v>
          </cell>
          <cell r="B88">
            <v>400</v>
          </cell>
          <cell r="C88" t="str">
            <v>JO</v>
          </cell>
          <cell r="D88" t="str">
            <v>Jordan</v>
          </cell>
          <cell r="E88" t="str">
            <v>eng</v>
          </cell>
          <cell r="F88">
            <v>1</v>
          </cell>
          <cell r="G88">
            <v>0</v>
          </cell>
          <cell r="H88">
            <v>0</v>
          </cell>
          <cell r="I88">
            <v>0</v>
          </cell>
          <cell r="J88">
            <v>0</v>
          </cell>
          <cell r="K88">
            <v>0</v>
          </cell>
          <cell r="L88">
            <v>0</v>
          </cell>
          <cell r="M88">
            <v>0</v>
          </cell>
          <cell r="N88" t="str">
            <v>EMRO</v>
          </cell>
          <cell r="O88" t="str">
            <v>Non-Gavi</v>
          </cell>
          <cell r="P88" t="str">
            <v>Non-Gavi</v>
          </cell>
          <cell r="Q88" t="str">
            <v>Not PEF</v>
          </cell>
          <cell r="R88">
            <v>0</v>
          </cell>
          <cell r="S88" t="str">
            <v>Non-Member</v>
          </cell>
          <cell r="T88">
            <v>0</v>
          </cell>
          <cell r="U88">
            <v>0</v>
          </cell>
          <cell r="V88">
            <v>0</v>
          </cell>
          <cell r="W88">
            <v>0</v>
          </cell>
          <cell r="X88">
            <v>0</v>
          </cell>
          <cell r="Y88">
            <v>1</v>
          </cell>
          <cell r="Z88" t="str">
            <v>Non-fragile</v>
          </cell>
          <cell r="AA88" t="str">
            <v>Non-fragile</v>
          </cell>
          <cell r="AB88" t="str">
            <v>Non-fragile</v>
          </cell>
          <cell r="AC88" t="str">
            <v>Non-fragile</v>
          </cell>
          <cell r="AD88" t="str">
            <v>Non-Gavi</v>
          </cell>
          <cell r="AE88" t="str">
            <v>Non-Gavi</v>
          </cell>
          <cell r="AF88" t="str">
            <v>Non-Gavi</v>
          </cell>
          <cell r="AG88" t="str">
            <v>Non-Gavi</v>
          </cell>
          <cell r="AH88" t="str">
            <v>Non-Gavi</v>
          </cell>
          <cell r="AI88" t="str">
            <v>Non-Gavi</v>
          </cell>
          <cell r="AJ88" t="str">
            <v>MIC</v>
          </cell>
          <cell r="AK88" t="str">
            <v>UMIC</v>
          </cell>
          <cell r="AL88" t="str">
            <v>MIC</v>
          </cell>
          <cell r="AM88" t="str">
            <v>UMIC</v>
          </cell>
          <cell r="AN88">
            <v>4200</v>
          </cell>
          <cell r="AO88">
            <v>4200</v>
          </cell>
        </row>
        <row r="89">
          <cell r="A89" t="str">
            <v>KAZ</v>
          </cell>
          <cell r="B89">
            <v>398</v>
          </cell>
          <cell r="C89" t="str">
            <v>KZ</v>
          </cell>
          <cell r="D89" t="str">
            <v>Kazakhstan</v>
          </cell>
          <cell r="E89" t="str">
            <v>eng</v>
          </cell>
          <cell r="F89">
            <v>1</v>
          </cell>
          <cell r="G89">
            <v>0</v>
          </cell>
          <cell r="H89">
            <v>0</v>
          </cell>
          <cell r="I89">
            <v>0</v>
          </cell>
          <cell r="J89">
            <v>0</v>
          </cell>
          <cell r="K89">
            <v>0</v>
          </cell>
          <cell r="L89">
            <v>0</v>
          </cell>
          <cell r="M89">
            <v>0</v>
          </cell>
          <cell r="N89" t="str">
            <v>EURO</v>
          </cell>
          <cell r="O89" t="str">
            <v>Non-Gavi</v>
          </cell>
          <cell r="P89" t="str">
            <v>Non-Gavi</v>
          </cell>
          <cell r="Q89" t="str">
            <v>Not PEF</v>
          </cell>
          <cell r="R89">
            <v>0</v>
          </cell>
          <cell r="S89" t="str">
            <v>Non-Member</v>
          </cell>
          <cell r="T89">
            <v>0</v>
          </cell>
          <cell r="U89">
            <v>0</v>
          </cell>
          <cell r="V89">
            <v>0</v>
          </cell>
          <cell r="W89">
            <v>0</v>
          </cell>
          <cell r="X89">
            <v>0</v>
          </cell>
          <cell r="Y89">
            <v>1</v>
          </cell>
          <cell r="Z89" t="str">
            <v>Non-fragile</v>
          </cell>
          <cell r="AA89" t="str">
            <v>Non-fragile</v>
          </cell>
          <cell r="AB89" t="str">
            <v>Non-fragile</v>
          </cell>
          <cell r="AC89" t="str">
            <v>Non-fragile</v>
          </cell>
          <cell r="AD89" t="str">
            <v>Non-Gavi</v>
          </cell>
          <cell r="AE89" t="str">
            <v>Non-Gavi</v>
          </cell>
          <cell r="AF89" t="str">
            <v>Non-Gavi</v>
          </cell>
          <cell r="AG89" t="str">
            <v>Non-Gavi</v>
          </cell>
          <cell r="AH89" t="str">
            <v>Non-Gavi</v>
          </cell>
          <cell r="AI89" t="str">
            <v>Non-Gavi</v>
          </cell>
          <cell r="AJ89" t="str">
            <v>MIC</v>
          </cell>
          <cell r="AK89" t="str">
            <v>UMIC</v>
          </cell>
          <cell r="AL89" t="str">
            <v>MIC</v>
          </cell>
          <cell r="AM89" t="str">
            <v>UMIC</v>
          </cell>
          <cell r="AN89">
            <v>8080</v>
          </cell>
          <cell r="AO89">
            <v>8070</v>
          </cell>
        </row>
        <row r="90">
          <cell r="A90" t="str">
            <v>KEN</v>
          </cell>
          <cell r="B90">
            <v>404</v>
          </cell>
          <cell r="C90" t="str">
            <v>KE</v>
          </cell>
          <cell r="D90" t="str">
            <v>Kenya</v>
          </cell>
          <cell r="E90" t="str">
            <v>eng</v>
          </cell>
          <cell r="F90">
            <v>1</v>
          </cell>
          <cell r="G90">
            <v>1</v>
          </cell>
          <cell r="H90">
            <v>1</v>
          </cell>
          <cell r="I90">
            <v>1</v>
          </cell>
          <cell r="J90">
            <v>1</v>
          </cell>
          <cell r="K90">
            <v>1</v>
          </cell>
          <cell r="L90">
            <v>1</v>
          </cell>
          <cell r="M90">
            <v>1</v>
          </cell>
          <cell r="N90" t="str">
            <v>AFRO</v>
          </cell>
          <cell r="O90" t="str">
            <v>Anglophone Africa</v>
          </cell>
          <cell r="P90" t="str">
            <v>AA</v>
          </cell>
          <cell r="Q90" t="str">
            <v>Tier 1</v>
          </cell>
          <cell r="R90">
            <v>1</v>
          </cell>
          <cell r="S90" t="str">
            <v>Non-Member</v>
          </cell>
          <cell r="T90">
            <v>0</v>
          </cell>
          <cell r="U90">
            <v>0</v>
          </cell>
          <cell r="V90">
            <v>1</v>
          </cell>
          <cell r="W90">
            <v>1</v>
          </cell>
          <cell r="X90">
            <v>1</v>
          </cell>
          <cell r="Y90">
            <v>1</v>
          </cell>
          <cell r="Z90" t="str">
            <v>Non-fragile</v>
          </cell>
          <cell r="AA90" t="str">
            <v>Non-fragile</v>
          </cell>
          <cell r="AB90" t="str">
            <v>Non-fragile</v>
          </cell>
          <cell r="AC90" t="str">
            <v>Non-fragile</v>
          </cell>
          <cell r="AD90" t="str">
            <v>Priority</v>
          </cell>
          <cell r="AE90" t="str">
            <v>Preparatory transition phase</v>
          </cell>
          <cell r="AF90" t="str">
            <v>Preparatory transition phase</v>
          </cell>
          <cell r="AG90" t="str">
            <v>Preparatory transition phase</v>
          </cell>
          <cell r="AH90" t="str">
            <v>Preparatory transition phase</v>
          </cell>
          <cell r="AI90" t="str">
            <v>Preparatory transition phase</v>
          </cell>
          <cell r="AJ90" t="str">
            <v>MIC</v>
          </cell>
          <cell r="AK90" t="str">
            <v>LMIC</v>
          </cell>
          <cell r="AL90" t="str">
            <v>MIC</v>
          </cell>
          <cell r="AM90" t="str">
            <v>LMIC</v>
          </cell>
          <cell r="AN90">
            <v>1620</v>
          </cell>
          <cell r="AO90">
            <v>1600</v>
          </cell>
        </row>
        <row r="91">
          <cell r="A91" t="str">
            <v>KIR</v>
          </cell>
          <cell r="B91">
            <v>296</v>
          </cell>
          <cell r="C91" t="str">
            <v>KI</v>
          </cell>
          <cell r="D91" t="str">
            <v>Kiribati</v>
          </cell>
          <cell r="E91" t="str">
            <v>eng</v>
          </cell>
          <cell r="F91">
            <v>1</v>
          </cell>
          <cell r="G91">
            <v>1</v>
          </cell>
          <cell r="H91">
            <v>1</v>
          </cell>
          <cell r="I91">
            <v>1</v>
          </cell>
          <cell r="J91">
            <v>1</v>
          </cell>
          <cell r="K91">
            <v>0</v>
          </cell>
          <cell r="L91">
            <v>0</v>
          </cell>
          <cell r="M91">
            <v>1</v>
          </cell>
          <cell r="N91" t="str">
            <v>WPRO</v>
          </cell>
          <cell r="O91" t="str">
            <v>Asia-Pacific</v>
          </cell>
          <cell r="P91" t="str">
            <v>AP</v>
          </cell>
          <cell r="Q91" t="str">
            <v>Tier 3</v>
          </cell>
          <cell r="R91">
            <v>0</v>
          </cell>
          <cell r="S91" t="str">
            <v>Non-Member</v>
          </cell>
          <cell r="T91">
            <v>1</v>
          </cell>
          <cell r="U91">
            <v>0</v>
          </cell>
          <cell r="V91">
            <v>0</v>
          </cell>
          <cell r="W91">
            <v>0</v>
          </cell>
          <cell r="X91">
            <v>0</v>
          </cell>
          <cell r="Y91">
            <v>1</v>
          </cell>
          <cell r="Z91" t="str">
            <v>Non-fragile</v>
          </cell>
          <cell r="AA91" t="str">
            <v>Non-fragile</v>
          </cell>
          <cell r="AB91" t="str">
            <v>Non-fragile</v>
          </cell>
          <cell r="AC91" t="str">
            <v>Non-fragile</v>
          </cell>
          <cell r="AD91" t="str">
            <v>Post Transition</v>
          </cell>
          <cell r="AE91" t="str">
            <v>Fully self-financing</v>
          </cell>
          <cell r="AF91" t="str">
            <v>Fully self-financing</v>
          </cell>
          <cell r="AG91" t="str">
            <v>Fully self-financing</v>
          </cell>
          <cell r="AH91" t="str">
            <v>Fully self-financing</v>
          </cell>
          <cell r="AI91" t="str">
            <v>Non-Gavi</v>
          </cell>
          <cell r="AJ91" t="str">
            <v>MIC</v>
          </cell>
          <cell r="AK91" t="str">
            <v>LMIC</v>
          </cell>
          <cell r="AL91" t="str">
            <v>MIC</v>
          </cell>
          <cell r="AM91" t="str">
            <v>LMIC</v>
          </cell>
          <cell r="AN91">
            <v>3140</v>
          </cell>
          <cell r="AO91">
            <v>3080</v>
          </cell>
        </row>
        <row r="92">
          <cell r="A92" t="str">
            <v>KOR</v>
          </cell>
          <cell r="B92">
            <v>410</v>
          </cell>
          <cell r="C92" t="str">
            <v>KR</v>
          </cell>
          <cell r="D92" t="str">
            <v>Korea, Republic of</v>
          </cell>
          <cell r="E92" t="str">
            <v>eng</v>
          </cell>
          <cell r="F92">
            <v>1</v>
          </cell>
          <cell r="G92">
            <v>0</v>
          </cell>
          <cell r="H92">
            <v>0</v>
          </cell>
          <cell r="I92">
            <v>0</v>
          </cell>
          <cell r="J92">
            <v>0</v>
          </cell>
          <cell r="K92">
            <v>0</v>
          </cell>
          <cell r="L92">
            <v>0</v>
          </cell>
          <cell r="M92">
            <v>0</v>
          </cell>
          <cell r="N92" t="str">
            <v>WPRO</v>
          </cell>
          <cell r="O92" t="str">
            <v>Non-Gavi</v>
          </cell>
          <cell r="P92" t="str">
            <v>Non-Gavi</v>
          </cell>
          <cell r="Q92" t="str">
            <v>Not PEF</v>
          </cell>
          <cell r="R92">
            <v>0</v>
          </cell>
          <cell r="S92" t="str">
            <v>Non-Member</v>
          </cell>
          <cell r="T92">
            <v>1</v>
          </cell>
          <cell r="U92">
            <v>0</v>
          </cell>
          <cell r="V92">
            <v>0</v>
          </cell>
          <cell r="W92">
            <v>0</v>
          </cell>
          <cell r="X92">
            <v>0</v>
          </cell>
          <cell r="Y92">
            <v>0</v>
          </cell>
          <cell r="Z92" t="str">
            <v>Non-fragile</v>
          </cell>
          <cell r="AA92" t="str">
            <v>Non-fragile</v>
          </cell>
          <cell r="AB92" t="str">
            <v>Non-fragile</v>
          </cell>
          <cell r="AC92" t="str">
            <v>Non-fragile</v>
          </cell>
          <cell r="AD92" t="str">
            <v>Non-Gavi</v>
          </cell>
          <cell r="AE92" t="str">
            <v>Non-Gavi</v>
          </cell>
          <cell r="AF92" t="str">
            <v>Non-Gavi</v>
          </cell>
          <cell r="AG92" t="str">
            <v>Non-Gavi</v>
          </cell>
          <cell r="AH92" t="str">
            <v>Non-Gavi</v>
          </cell>
          <cell r="AI92" t="str">
            <v>Non-Gavi</v>
          </cell>
          <cell r="AJ92" t="str">
            <v>HIC</v>
          </cell>
          <cell r="AK92" t="str">
            <v>HIC</v>
          </cell>
          <cell r="AL92" t="str">
            <v>HIC</v>
          </cell>
          <cell r="AM92" t="str">
            <v>HIC</v>
          </cell>
          <cell r="AN92">
            <v>30620</v>
          </cell>
          <cell r="AO92">
            <v>32610</v>
          </cell>
        </row>
        <row r="93">
          <cell r="A93" t="str">
            <v>KWT</v>
          </cell>
          <cell r="B93">
            <v>414</v>
          </cell>
          <cell r="C93" t="str">
            <v>KW</v>
          </cell>
          <cell r="D93" t="str">
            <v>Kuwait</v>
          </cell>
          <cell r="E93" t="str">
            <v>eng</v>
          </cell>
          <cell r="F93">
            <v>1</v>
          </cell>
          <cell r="G93">
            <v>0</v>
          </cell>
          <cell r="H93">
            <v>0</v>
          </cell>
          <cell r="I93">
            <v>0</v>
          </cell>
          <cell r="J93">
            <v>0</v>
          </cell>
          <cell r="K93">
            <v>0</v>
          </cell>
          <cell r="L93">
            <v>0</v>
          </cell>
          <cell r="M93">
            <v>0</v>
          </cell>
          <cell r="N93" t="str">
            <v>EMRO</v>
          </cell>
          <cell r="O93" t="str">
            <v>Non-Gavi</v>
          </cell>
          <cell r="P93" t="str">
            <v>Non-Gavi</v>
          </cell>
          <cell r="Q93" t="str">
            <v>Not PEF</v>
          </cell>
          <cell r="R93">
            <v>0</v>
          </cell>
          <cell r="S93" t="str">
            <v>Non-Member</v>
          </cell>
          <cell r="T93">
            <v>0</v>
          </cell>
          <cell r="U93">
            <v>0</v>
          </cell>
          <cell r="V93">
            <v>0</v>
          </cell>
          <cell r="W93">
            <v>0</v>
          </cell>
          <cell r="X93">
            <v>0</v>
          </cell>
          <cell r="Y93">
            <v>1</v>
          </cell>
          <cell r="Z93" t="str">
            <v>Non-fragile</v>
          </cell>
          <cell r="AA93" t="str">
            <v>Non-fragile</v>
          </cell>
          <cell r="AB93" t="str">
            <v>Non-fragile</v>
          </cell>
          <cell r="AC93" t="str">
            <v>Non-fragile</v>
          </cell>
          <cell r="AD93" t="str">
            <v>Non-Gavi</v>
          </cell>
          <cell r="AE93" t="str">
            <v>Non-Gavi</v>
          </cell>
          <cell r="AF93" t="str">
            <v>Non-Gavi</v>
          </cell>
          <cell r="AG93" t="str">
            <v>Non-Gavi</v>
          </cell>
          <cell r="AH93" t="str">
            <v>Non-Gavi</v>
          </cell>
          <cell r="AI93" t="str">
            <v>Non-Gavi</v>
          </cell>
          <cell r="AJ93" t="str">
            <v>HIC</v>
          </cell>
          <cell r="AK93" t="str">
            <v>HIC</v>
          </cell>
          <cell r="AL93" t="str">
            <v>HIC</v>
          </cell>
          <cell r="AM93" t="str">
            <v>HIC</v>
          </cell>
          <cell r="AN93">
            <v>34290</v>
          </cell>
          <cell r="AO93">
            <v>34290</v>
          </cell>
        </row>
        <row r="94">
          <cell r="A94" t="str">
            <v>KGZ</v>
          </cell>
          <cell r="B94">
            <v>417</v>
          </cell>
          <cell r="C94" t="str">
            <v>KG</v>
          </cell>
          <cell r="D94" t="str">
            <v>Kyrgyzstan</v>
          </cell>
          <cell r="E94" t="str">
            <v>eng</v>
          </cell>
          <cell r="F94">
            <v>1</v>
          </cell>
          <cell r="G94">
            <v>1</v>
          </cell>
          <cell r="H94">
            <v>1</v>
          </cell>
          <cell r="I94">
            <v>1</v>
          </cell>
          <cell r="J94">
            <v>1</v>
          </cell>
          <cell r="K94">
            <v>1</v>
          </cell>
          <cell r="L94">
            <v>1</v>
          </cell>
          <cell r="M94">
            <v>1</v>
          </cell>
          <cell r="N94" t="str">
            <v>EURO</v>
          </cell>
          <cell r="O94" t="str">
            <v>EMRO-EURO-PAHO</v>
          </cell>
          <cell r="P94" t="str">
            <v>EEP</v>
          </cell>
          <cell r="Q94" t="str">
            <v>Tier 3</v>
          </cell>
          <cell r="R94">
            <v>0</v>
          </cell>
          <cell r="S94" t="str">
            <v>Non-Member</v>
          </cell>
          <cell r="T94">
            <v>0</v>
          </cell>
          <cell r="U94">
            <v>0</v>
          </cell>
          <cell r="V94">
            <v>0</v>
          </cell>
          <cell r="W94">
            <v>0</v>
          </cell>
          <cell r="X94">
            <v>0</v>
          </cell>
          <cell r="Y94">
            <v>1</v>
          </cell>
          <cell r="Z94" t="str">
            <v>Non-fragile</v>
          </cell>
          <cell r="AA94" t="str">
            <v>Non-fragile</v>
          </cell>
          <cell r="AB94" t="str">
            <v>Non-fragile</v>
          </cell>
          <cell r="AC94" t="str">
            <v>Non-fragile</v>
          </cell>
          <cell r="AD94" t="str">
            <v>Standard</v>
          </cell>
          <cell r="AE94" t="str">
            <v>Preparatory transition phase</v>
          </cell>
          <cell r="AF94" t="str">
            <v>Preparatory transition phase</v>
          </cell>
          <cell r="AG94" t="str">
            <v>Preparatory transition phase</v>
          </cell>
          <cell r="AH94" t="str">
            <v>Preparatory transition phase</v>
          </cell>
          <cell r="AI94" t="str">
            <v>Preparatory transition phase</v>
          </cell>
          <cell r="AJ94" t="str">
            <v>MIC</v>
          </cell>
          <cell r="AK94" t="str">
            <v>LMIC</v>
          </cell>
          <cell r="AL94" t="str">
            <v>MIC</v>
          </cell>
          <cell r="AM94" t="str">
            <v>LMIC</v>
          </cell>
          <cell r="AN94">
            <v>1220</v>
          </cell>
          <cell r="AO94">
            <v>1220</v>
          </cell>
        </row>
        <row r="95">
          <cell r="A95" t="str">
            <v>LAO</v>
          </cell>
          <cell r="B95">
            <v>418</v>
          </cell>
          <cell r="C95" t="str">
            <v>LA</v>
          </cell>
          <cell r="D95" t="str">
            <v>Lao People's Democratic Republic</v>
          </cell>
          <cell r="E95" t="str">
            <v>eng</v>
          </cell>
          <cell r="F95">
            <v>1</v>
          </cell>
          <cell r="G95">
            <v>1</v>
          </cell>
          <cell r="H95">
            <v>1</v>
          </cell>
          <cell r="I95">
            <v>1</v>
          </cell>
          <cell r="J95">
            <v>1</v>
          </cell>
          <cell r="K95">
            <v>1</v>
          </cell>
          <cell r="L95">
            <v>1</v>
          </cell>
          <cell r="M95">
            <v>1</v>
          </cell>
          <cell r="N95" t="str">
            <v>WPRO</v>
          </cell>
          <cell r="O95" t="str">
            <v>Asia-Pacific</v>
          </cell>
          <cell r="P95" t="str">
            <v>AP</v>
          </cell>
          <cell r="Q95" t="str">
            <v>Tier 3</v>
          </cell>
          <cell r="R95">
            <v>0</v>
          </cell>
          <cell r="S95" t="str">
            <v>Member</v>
          </cell>
          <cell r="T95">
            <v>1</v>
          </cell>
          <cell r="U95">
            <v>1</v>
          </cell>
          <cell r="V95">
            <v>0</v>
          </cell>
          <cell r="W95">
            <v>0</v>
          </cell>
          <cell r="X95">
            <v>0</v>
          </cell>
          <cell r="Y95">
            <v>1</v>
          </cell>
          <cell r="Z95" t="str">
            <v>Non-fragile</v>
          </cell>
          <cell r="AA95" t="str">
            <v>Non-fragile</v>
          </cell>
          <cell r="AB95" t="str">
            <v>Non-fragile</v>
          </cell>
          <cell r="AC95" t="str">
            <v>Fragile</v>
          </cell>
          <cell r="AD95" t="str">
            <v>Priority</v>
          </cell>
          <cell r="AE95" t="str">
            <v>Accelerated transition phase</v>
          </cell>
          <cell r="AF95" t="str">
            <v>Accelerated transition phase</v>
          </cell>
          <cell r="AG95" t="str">
            <v>Accelerated transition phase</v>
          </cell>
          <cell r="AH95" t="str">
            <v>Accelerated transition phase</v>
          </cell>
          <cell r="AI95" t="str">
            <v>Accelerated transition phase</v>
          </cell>
          <cell r="AJ95" t="str">
            <v>MIC</v>
          </cell>
          <cell r="AK95" t="str">
            <v>LMIC</v>
          </cell>
          <cell r="AL95" t="str">
            <v>MIC</v>
          </cell>
          <cell r="AM95" t="str">
            <v>LMIC</v>
          </cell>
          <cell r="AN95">
            <v>2450</v>
          </cell>
          <cell r="AO95">
            <v>2450</v>
          </cell>
        </row>
        <row r="96">
          <cell r="A96" t="str">
            <v>LVA</v>
          </cell>
          <cell r="B96">
            <v>428</v>
          </cell>
          <cell r="C96" t="str">
            <v>LV</v>
          </cell>
          <cell r="D96" t="str">
            <v>Latvia</v>
          </cell>
          <cell r="E96" t="str">
            <v>eng</v>
          </cell>
          <cell r="F96">
            <v>1</v>
          </cell>
          <cell r="G96">
            <v>0</v>
          </cell>
          <cell r="H96">
            <v>0</v>
          </cell>
          <cell r="I96">
            <v>0</v>
          </cell>
          <cell r="J96">
            <v>0</v>
          </cell>
          <cell r="K96">
            <v>0</v>
          </cell>
          <cell r="L96">
            <v>0</v>
          </cell>
          <cell r="M96">
            <v>0</v>
          </cell>
          <cell r="N96" t="str">
            <v>EURO</v>
          </cell>
          <cell r="O96" t="str">
            <v>Non-Gavi</v>
          </cell>
          <cell r="P96" t="str">
            <v>Non-Gavi</v>
          </cell>
          <cell r="Q96" t="str">
            <v>Not PEF</v>
          </cell>
          <cell r="R96">
            <v>0</v>
          </cell>
          <cell r="S96" t="str">
            <v>Non-Member</v>
          </cell>
          <cell r="T96">
            <v>0</v>
          </cell>
          <cell r="U96">
            <v>0</v>
          </cell>
          <cell r="V96">
            <v>0</v>
          </cell>
          <cell r="W96">
            <v>0</v>
          </cell>
          <cell r="X96">
            <v>0</v>
          </cell>
          <cell r="Y96">
            <v>0</v>
          </cell>
          <cell r="Z96" t="str">
            <v>Non-fragile</v>
          </cell>
          <cell r="AA96" t="str">
            <v>Non-fragile</v>
          </cell>
          <cell r="AB96" t="str">
            <v>Non-fragile</v>
          </cell>
          <cell r="AC96" t="str">
            <v>Non-fragile</v>
          </cell>
          <cell r="AD96" t="str">
            <v>Non-Gavi</v>
          </cell>
          <cell r="AE96" t="str">
            <v>Non-Gavi</v>
          </cell>
          <cell r="AF96" t="str">
            <v>Non-Gavi</v>
          </cell>
          <cell r="AG96" t="str">
            <v>Non-Gavi</v>
          </cell>
          <cell r="AH96" t="str">
            <v>Non-Gavi</v>
          </cell>
          <cell r="AI96" t="str">
            <v>Non-Gavi</v>
          </cell>
          <cell r="AJ96" t="str">
            <v>HIC</v>
          </cell>
          <cell r="AK96" t="str">
            <v>HIC</v>
          </cell>
          <cell r="AL96" t="str">
            <v>HIC</v>
          </cell>
          <cell r="AM96" t="str">
            <v>HIC</v>
          </cell>
          <cell r="AN96">
            <v>16500</v>
          </cell>
          <cell r="AO96">
            <v>16520</v>
          </cell>
        </row>
        <row r="97">
          <cell r="A97" t="str">
            <v>LBN</v>
          </cell>
          <cell r="B97">
            <v>422</v>
          </cell>
          <cell r="C97" t="str">
            <v>LB</v>
          </cell>
          <cell r="D97" t="str">
            <v>Lebanon</v>
          </cell>
          <cell r="E97" t="str">
            <v>eng</v>
          </cell>
          <cell r="F97">
            <v>1</v>
          </cell>
          <cell r="G97">
            <v>0</v>
          </cell>
          <cell r="H97">
            <v>0</v>
          </cell>
          <cell r="I97">
            <v>0</v>
          </cell>
          <cell r="J97">
            <v>0</v>
          </cell>
          <cell r="K97">
            <v>0</v>
          </cell>
          <cell r="L97">
            <v>0</v>
          </cell>
          <cell r="M97">
            <v>0</v>
          </cell>
          <cell r="N97" t="str">
            <v>EMRO</v>
          </cell>
          <cell r="O97" t="str">
            <v>Non-Gavi</v>
          </cell>
          <cell r="P97" t="str">
            <v>Non-Gavi</v>
          </cell>
          <cell r="Q97" t="str">
            <v>Not PEF</v>
          </cell>
          <cell r="R97">
            <v>0</v>
          </cell>
          <cell r="S97" t="str">
            <v>Non-Member</v>
          </cell>
          <cell r="T97">
            <v>0</v>
          </cell>
          <cell r="U97">
            <v>0</v>
          </cell>
          <cell r="V97">
            <v>0</v>
          </cell>
          <cell r="W97">
            <v>0</v>
          </cell>
          <cell r="X97">
            <v>0</v>
          </cell>
          <cell r="Y97">
            <v>1</v>
          </cell>
          <cell r="Z97" t="str">
            <v>Non-fragile</v>
          </cell>
          <cell r="AA97" t="str">
            <v>Non-fragile</v>
          </cell>
          <cell r="AB97" t="str">
            <v>Non-fragile</v>
          </cell>
          <cell r="AC97" t="str">
            <v>Non-fragile</v>
          </cell>
          <cell r="AD97" t="str">
            <v>Non-Gavi</v>
          </cell>
          <cell r="AE97" t="str">
            <v>Non-Gavi</v>
          </cell>
          <cell r="AF97" t="str">
            <v>Non-Gavi</v>
          </cell>
          <cell r="AG97" t="str">
            <v>Non-Gavi</v>
          </cell>
          <cell r="AH97" t="str">
            <v>Non-Gavi</v>
          </cell>
          <cell r="AI97" t="str">
            <v>Non-Gavi</v>
          </cell>
          <cell r="AJ97" t="str">
            <v>MIC</v>
          </cell>
          <cell r="AK97" t="str">
            <v>UMIC</v>
          </cell>
          <cell r="AL97" t="str">
            <v>MIC</v>
          </cell>
          <cell r="AM97" t="str">
            <v>UMIC</v>
          </cell>
          <cell r="AN97">
            <v>7920</v>
          </cell>
          <cell r="AO97">
            <v>7720</v>
          </cell>
        </row>
        <row r="98">
          <cell r="A98" t="str">
            <v>LSO</v>
          </cell>
          <cell r="B98">
            <v>426</v>
          </cell>
          <cell r="C98" t="str">
            <v>LS</v>
          </cell>
          <cell r="D98" t="str">
            <v>Lesotho</v>
          </cell>
          <cell r="E98" t="str">
            <v>eng</v>
          </cell>
          <cell r="F98">
            <v>1</v>
          </cell>
          <cell r="G98">
            <v>1</v>
          </cell>
          <cell r="H98">
            <v>1</v>
          </cell>
          <cell r="I98">
            <v>1</v>
          </cell>
          <cell r="J98">
            <v>1</v>
          </cell>
          <cell r="K98">
            <v>1</v>
          </cell>
          <cell r="L98">
            <v>1</v>
          </cell>
          <cell r="M98">
            <v>1</v>
          </cell>
          <cell r="N98" t="str">
            <v>AFRO</v>
          </cell>
          <cell r="O98" t="str">
            <v>Anglophone Africa</v>
          </cell>
          <cell r="P98" t="str">
            <v>AA</v>
          </cell>
          <cell r="Q98" t="str">
            <v>Tier 3</v>
          </cell>
          <cell r="R98">
            <v>1</v>
          </cell>
          <cell r="S98" t="str">
            <v>Non-Member</v>
          </cell>
          <cell r="T98">
            <v>0</v>
          </cell>
          <cell r="U98">
            <v>0</v>
          </cell>
          <cell r="V98">
            <v>0</v>
          </cell>
          <cell r="W98">
            <v>0</v>
          </cell>
          <cell r="X98">
            <v>0</v>
          </cell>
          <cell r="Y98">
            <v>1</v>
          </cell>
          <cell r="Z98" t="str">
            <v>Non-fragile</v>
          </cell>
          <cell r="AA98" t="str">
            <v>Non-fragile</v>
          </cell>
          <cell r="AB98" t="str">
            <v>Non-fragile</v>
          </cell>
          <cell r="AC98" t="str">
            <v>Non-fragile</v>
          </cell>
          <cell r="AD98" t="str">
            <v>Standard</v>
          </cell>
          <cell r="AE98" t="str">
            <v>Preparatory transition phase</v>
          </cell>
          <cell r="AF98" t="str">
            <v>Preparatory transition phase</v>
          </cell>
          <cell r="AG98" t="str">
            <v>Preparatory transition phase</v>
          </cell>
          <cell r="AH98" t="str">
            <v>Preparatory transition phase</v>
          </cell>
          <cell r="AI98" t="str">
            <v>Preparatory transition phase</v>
          </cell>
          <cell r="AJ98" t="str">
            <v>MIC</v>
          </cell>
          <cell r="AK98" t="str">
            <v>LMIC</v>
          </cell>
          <cell r="AL98" t="str">
            <v>MIC</v>
          </cell>
          <cell r="AM98" t="str">
            <v>LMIC</v>
          </cell>
          <cell r="AN98">
            <v>1390</v>
          </cell>
          <cell r="AO98">
            <v>1280</v>
          </cell>
        </row>
        <row r="99">
          <cell r="A99" t="str">
            <v>LBR</v>
          </cell>
          <cell r="B99">
            <v>430</v>
          </cell>
          <cell r="C99" t="str">
            <v>LR</v>
          </cell>
          <cell r="D99" t="str">
            <v>Liberia</v>
          </cell>
          <cell r="E99" t="str">
            <v>eng</v>
          </cell>
          <cell r="F99">
            <v>1</v>
          </cell>
          <cell r="G99">
            <v>1</v>
          </cell>
          <cell r="H99">
            <v>1</v>
          </cell>
          <cell r="I99">
            <v>1</v>
          </cell>
          <cell r="J99">
            <v>1</v>
          </cell>
          <cell r="K99">
            <v>1</v>
          </cell>
          <cell r="L99">
            <v>1</v>
          </cell>
          <cell r="M99">
            <v>1</v>
          </cell>
          <cell r="N99" t="str">
            <v>AFRO</v>
          </cell>
          <cell r="O99" t="str">
            <v>Anglophone Africa</v>
          </cell>
          <cell r="P99" t="str">
            <v>AA</v>
          </cell>
          <cell r="Q99" t="str">
            <v>Tier 3</v>
          </cell>
          <cell r="R99">
            <v>1</v>
          </cell>
          <cell r="S99" t="str">
            <v>Non-Member</v>
          </cell>
          <cell r="T99">
            <v>0</v>
          </cell>
          <cell r="U99">
            <v>0</v>
          </cell>
          <cell r="V99">
            <v>0</v>
          </cell>
          <cell r="W99">
            <v>1</v>
          </cell>
          <cell r="X99">
            <v>1</v>
          </cell>
          <cell r="Y99">
            <v>1</v>
          </cell>
          <cell r="Z99" t="str">
            <v>Non-fragile</v>
          </cell>
          <cell r="AA99" t="str">
            <v>Non-fragile</v>
          </cell>
          <cell r="AB99" t="str">
            <v>Non-fragile</v>
          </cell>
          <cell r="AC99" t="str">
            <v>Non-fragile</v>
          </cell>
          <cell r="AD99" t="str">
            <v>Standard</v>
          </cell>
          <cell r="AE99" t="str">
            <v>Initial self-financing</v>
          </cell>
          <cell r="AF99" t="str">
            <v>Initial self-financing</v>
          </cell>
          <cell r="AG99" t="str">
            <v>Initial self-financing</v>
          </cell>
          <cell r="AH99" t="str">
            <v>Initial self-financing</v>
          </cell>
          <cell r="AI99" t="str">
            <v>Initial self-financing</v>
          </cell>
          <cell r="AJ99" t="str">
            <v>LIC</v>
          </cell>
          <cell r="AK99" t="str">
            <v>LIC</v>
          </cell>
          <cell r="AL99" t="str">
            <v>LIC</v>
          </cell>
          <cell r="AM99" t="str">
            <v>LIC</v>
          </cell>
          <cell r="AN99">
            <v>610</v>
          </cell>
          <cell r="AO99">
            <v>610</v>
          </cell>
        </row>
        <row r="100">
          <cell r="A100" t="str">
            <v>LBY</v>
          </cell>
          <cell r="B100">
            <v>434</v>
          </cell>
          <cell r="C100" t="str">
            <v>LY</v>
          </cell>
          <cell r="D100" t="str">
            <v>Libyan Arab Jamahiriya</v>
          </cell>
          <cell r="E100" t="str">
            <v>eng</v>
          </cell>
          <cell r="F100">
            <v>1</v>
          </cell>
          <cell r="G100">
            <v>0</v>
          </cell>
          <cell r="H100">
            <v>0</v>
          </cell>
          <cell r="I100">
            <v>0</v>
          </cell>
          <cell r="J100">
            <v>0</v>
          </cell>
          <cell r="K100">
            <v>0</v>
          </cell>
          <cell r="L100">
            <v>0</v>
          </cell>
          <cell r="M100">
            <v>0</v>
          </cell>
          <cell r="N100" t="str">
            <v>EMRO</v>
          </cell>
          <cell r="O100" t="str">
            <v>Non-Gavi</v>
          </cell>
          <cell r="P100" t="str">
            <v>Non-Gavi</v>
          </cell>
          <cell r="Q100" t="str">
            <v>Not PEF</v>
          </cell>
          <cell r="R100">
            <v>1</v>
          </cell>
          <cell r="S100" t="str">
            <v>Non-Member</v>
          </cell>
          <cell r="T100">
            <v>0</v>
          </cell>
          <cell r="U100">
            <v>0</v>
          </cell>
          <cell r="V100">
            <v>0</v>
          </cell>
          <cell r="W100">
            <v>0</v>
          </cell>
          <cell r="X100">
            <v>0</v>
          </cell>
          <cell r="Y100">
            <v>1</v>
          </cell>
          <cell r="Z100" t="str">
            <v>Non-fragile</v>
          </cell>
          <cell r="AA100" t="str">
            <v>Non-fragile</v>
          </cell>
          <cell r="AB100" t="str">
            <v>Non-fragile</v>
          </cell>
          <cell r="AC100" t="str">
            <v>Non-fragile</v>
          </cell>
          <cell r="AD100" t="str">
            <v>Non-Gavi</v>
          </cell>
          <cell r="AE100" t="str">
            <v>Non-Gavi</v>
          </cell>
          <cell r="AF100" t="str">
            <v>Non-Gavi</v>
          </cell>
          <cell r="AG100" t="str">
            <v>Non-Gavi</v>
          </cell>
          <cell r="AH100" t="str">
            <v>Non-Gavi</v>
          </cell>
          <cell r="AI100" t="str">
            <v>Non-Gavi</v>
          </cell>
          <cell r="AJ100" t="str">
            <v>MIC</v>
          </cell>
          <cell r="AK100" t="str">
            <v>UMIC</v>
          </cell>
          <cell r="AL100" t="str">
            <v>MIC</v>
          </cell>
          <cell r="AM100" t="str">
            <v>UMIC</v>
          </cell>
          <cell r="AN100">
            <v>6400</v>
          </cell>
          <cell r="AO100">
            <v>6800</v>
          </cell>
        </row>
        <row r="101">
          <cell r="A101" t="str">
            <v>LTU</v>
          </cell>
          <cell r="B101">
            <v>440</v>
          </cell>
          <cell r="C101" t="str">
            <v>LT</v>
          </cell>
          <cell r="D101" t="str">
            <v>Lithuania</v>
          </cell>
          <cell r="E101" t="str">
            <v>eng</v>
          </cell>
          <cell r="F101">
            <v>1</v>
          </cell>
          <cell r="G101">
            <v>0</v>
          </cell>
          <cell r="H101">
            <v>0</v>
          </cell>
          <cell r="I101">
            <v>0</v>
          </cell>
          <cell r="J101">
            <v>0</v>
          </cell>
          <cell r="K101">
            <v>0</v>
          </cell>
          <cell r="L101">
            <v>0</v>
          </cell>
          <cell r="M101">
            <v>0</v>
          </cell>
          <cell r="N101" t="str">
            <v>EURO</v>
          </cell>
          <cell r="O101" t="str">
            <v>Non-Gavi</v>
          </cell>
          <cell r="P101" t="str">
            <v>Non-Gavi</v>
          </cell>
          <cell r="Q101" t="str">
            <v>Not PEF</v>
          </cell>
          <cell r="R101">
            <v>0</v>
          </cell>
          <cell r="S101" t="str">
            <v>Non-Member</v>
          </cell>
          <cell r="T101">
            <v>0</v>
          </cell>
          <cell r="U101">
            <v>0</v>
          </cell>
          <cell r="V101">
            <v>0</v>
          </cell>
          <cell r="W101">
            <v>0</v>
          </cell>
          <cell r="X101">
            <v>0</v>
          </cell>
          <cell r="Y101">
            <v>0</v>
          </cell>
          <cell r="Z101" t="str">
            <v>Non-fragile</v>
          </cell>
          <cell r="AA101" t="str">
            <v>Non-fragile</v>
          </cell>
          <cell r="AB101" t="str">
            <v>Non-fragile</v>
          </cell>
          <cell r="AC101" t="str">
            <v>Non-fragile</v>
          </cell>
          <cell r="AD101" t="str">
            <v>Non-Gavi</v>
          </cell>
          <cell r="AE101" t="str">
            <v>Non-Gavi</v>
          </cell>
          <cell r="AF101" t="str">
            <v>Non-Gavi</v>
          </cell>
          <cell r="AG101" t="str">
            <v>Non-Gavi</v>
          </cell>
          <cell r="AH101" t="str">
            <v>Non-Gavi</v>
          </cell>
          <cell r="AI101" t="str">
            <v>Non-Gavi</v>
          </cell>
          <cell r="AJ101" t="str">
            <v>HIC</v>
          </cell>
          <cell r="AK101" t="str">
            <v>HIC</v>
          </cell>
          <cell r="AL101" t="str">
            <v>HIC</v>
          </cell>
          <cell r="AM101" t="str">
            <v>HIC</v>
          </cell>
          <cell r="AN101">
            <v>17360</v>
          </cell>
          <cell r="AO101">
            <v>17380</v>
          </cell>
        </row>
        <row r="102">
          <cell r="A102" t="str">
            <v>LUX</v>
          </cell>
          <cell r="B102">
            <v>442</v>
          </cell>
          <cell r="C102" t="str">
            <v>LU</v>
          </cell>
          <cell r="D102" t="str">
            <v>Luxembourg</v>
          </cell>
          <cell r="E102" t="str">
            <v>eng</v>
          </cell>
          <cell r="F102">
            <v>1</v>
          </cell>
          <cell r="G102">
            <v>0</v>
          </cell>
          <cell r="H102">
            <v>0</v>
          </cell>
          <cell r="I102">
            <v>0</v>
          </cell>
          <cell r="J102">
            <v>0</v>
          </cell>
          <cell r="K102">
            <v>0</v>
          </cell>
          <cell r="L102">
            <v>0</v>
          </cell>
          <cell r="M102">
            <v>0</v>
          </cell>
          <cell r="N102" t="str">
            <v>EURO</v>
          </cell>
          <cell r="O102" t="str">
            <v>Non-Gavi</v>
          </cell>
          <cell r="P102" t="str">
            <v>Non-Gavi</v>
          </cell>
          <cell r="Q102" t="str">
            <v>Not PEF</v>
          </cell>
          <cell r="R102">
            <v>0</v>
          </cell>
          <cell r="S102" t="str">
            <v>Non-Member</v>
          </cell>
          <cell r="T102">
            <v>0</v>
          </cell>
          <cell r="U102">
            <v>0</v>
          </cell>
          <cell r="V102">
            <v>0</v>
          </cell>
          <cell r="W102">
            <v>0</v>
          </cell>
          <cell r="X102">
            <v>0</v>
          </cell>
          <cell r="Y102">
            <v>0</v>
          </cell>
          <cell r="Z102" t="str">
            <v>Non-fragile</v>
          </cell>
          <cell r="AA102" t="str">
            <v>Non-fragile</v>
          </cell>
          <cell r="AB102" t="str">
            <v>Non-fragile</v>
          </cell>
          <cell r="AC102" t="str">
            <v>Non-fragile</v>
          </cell>
          <cell r="AD102" t="str">
            <v>Non-Gavi</v>
          </cell>
          <cell r="AE102" t="str">
            <v>Non-Gavi</v>
          </cell>
          <cell r="AF102" t="str">
            <v>Non-Gavi</v>
          </cell>
          <cell r="AG102" t="str">
            <v>Non-Gavi</v>
          </cell>
          <cell r="AH102" t="str">
            <v>Non-Gavi</v>
          </cell>
          <cell r="AI102" t="str">
            <v>Non-Gavi</v>
          </cell>
          <cell r="AJ102" t="str">
            <v>HIC</v>
          </cell>
          <cell r="AK102" t="str">
            <v>HIC</v>
          </cell>
          <cell r="AL102" t="str">
            <v>HIC</v>
          </cell>
          <cell r="AM102" t="str">
            <v>HIC</v>
          </cell>
          <cell r="AN102">
            <v>70840</v>
          </cell>
          <cell r="AO102">
            <v>70910</v>
          </cell>
        </row>
        <row r="103">
          <cell r="A103" t="str">
            <v>MKD</v>
          </cell>
          <cell r="B103">
            <v>807</v>
          </cell>
          <cell r="C103" t="str">
            <v>MK</v>
          </cell>
          <cell r="D103" t="str">
            <v>Macedonia, Republic of</v>
          </cell>
          <cell r="E103" t="str">
            <v>eng</v>
          </cell>
          <cell r="F103">
            <v>1</v>
          </cell>
          <cell r="G103">
            <v>0</v>
          </cell>
          <cell r="H103">
            <v>0</v>
          </cell>
          <cell r="I103">
            <v>0</v>
          </cell>
          <cell r="J103">
            <v>0</v>
          </cell>
          <cell r="K103">
            <v>0</v>
          </cell>
          <cell r="L103">
            <v>0</v>
          </cell>
          <cell r="M103">
            <v>0</v>
          </cell>
          <cell r="N103" t="str">
            <v>EURO</v>
          </cell>
          <cell r="O103" t="str">
            <v>Non-Gavi</v>
          </cell>
          <cell r="P103" t="str">
            <v>Non-Gavi</v>
          </cell>
          <cell r="Q103" t="str">
            <v>Not PEF</v>
          </cell>
          <cell r="R103">
            <v>0</v>
          </cell>
          <cell r="S103" t="str">
            <v>Non-Member</v>
          </cell>
          <cell r="T103">
            <v>0</v>
          </cell>
          <cell r="U103">
            <v>0</v>
          </cell>
          <cell r="V103">
            <v>0</v>
          </cell>
          <cell r="W103">
            <v>0</v>
          </cell>
          <cell r="X103">
            <v>0</v>
          </cell>
          <cell r="Y103">
            <v>1</v>
          </cell>
          <cell r="Z103" t="str">
            <v>Non-fragile</v>
          </cell>
          <cell r="AA103" t="str">
            <v>Non-fragile</v>
          </cell>
          <cell r="AB103" t="str">
            <v>Non-fragile</v>
          </cell>
          <cell r="AC103" t="str">
            <v>Non-fragile</v>
          </cell>
          <cell r="AD103" t="str">
            <v>Non-Gavi</v>
          </cell>
          <cell r="AE103" t="str">
            <v>Non-Gavi</v>
          </cell>
          <cell r="AF103" t="str">
            <v>Non-Gavi</v>
          </cell>
          <cell r="AG103" t="str">
            <v>Non-Gavi</v>
          </cell>
          <cell r="AH103" t="str">
            <v>Non-Gavi</v>
          </cell>
          <cell r="AI103" t="str">
            <v>Non-Gavi</v>
          </cell>
          <cell r="AJ103" t="str">
            <v>MIC</v>
          </cell>
          <cell r="AK103" t="str">
            <v>UMIC</v>
          </cell>
          <cell r="AL103" t="str">
            <v>MIC</v>
          </cell>
          <cell r="AM103" t="str">
            <v>UMIC</v>
          </cell>
          <cell r="AN103">
            <v>5450</v>
          </cell>
          <cell r="AO103">
            <v>5470</v>
          </cell>
        </row>
        <row r="104">
          <cell r="A104" t="str">
            <v>MDG</v>
          </cell>
          <cell r="B104">
            <v>450</v>
          </cell>
          <cell r="C104" t="str">
            <v>MG</v>
          </cell>
          <cell r="D104" t="str">
            <v>Madagascar</v>
          </cell>
          <cell r="E104" t="str">
            <v>fr</v>
          </cell>
          <cell r="F104">
            <v>1</v>
          </cell>
          <cell r="G104">
            <v>1</v>
          </cell>
          <cell r="H104">
            <v>1</v>
          </cell>
          <cell r="I104">
            <v>1</v>
          </cell>
          <cell r="J104">
            <v>1</v>
          </cell>
          <cell r="K104">
            <v>1</v>
          </cell>
          <cell r="L104">
            <v>1</v>
          </cell>
          <cell r="M104">
            <v>1</v>
          </cell>
          <cell r="N104" t="str">
            <v>AFRO</v>
          </cell>
          <cell r="O104" t="str">
            <v>Francophone Africa</v>
          </cell>
          <cell r="P104" t="str">
            <v>FA</v>
          </cell>
          <cell r="Q104" t="str">
            <v>Tier 2</v>
          </cell>
          <cell r="R104">
            <v>1</v>
          </cell>
          <cell r="S104" t="str">
            <v>Member</v>
          </cell>
          <cell r="T104">
            <v>0</v>
          </cell>
          <cell r="U104">
            <v>0</v>
          </cell>
          <cell r="V104">
            <v>0</v>
          </cell>
          <cell r="W104">
            <v>0</v>
          </cell>
          <cell r="X104">
            <v>0</v>
          </cell>
          <cell r="Y104">
            <v>1</v>
          </cell>
          <cell r="Z104" t="str">
            <v>Non-fragile</v>
          </cell>
          <cell r="AA104" t="str">
            <v>Non-fragile</v>
          </cell>
          <cell r="AB104" t="str">
            <v>Non-fragile</v>
          </cell>
          <cell r="AC104" t="str">
            <v>Non-fragile</v>
          </cell>
          <cell r="AD104" t="str">
            <v>Priority</v>
          </cell>
          <cell r="AE104" t="str">
            <v>Initial self-financing</v>
          </cell>
          <cell r="AF104" t="str">
            <v>Initial self-financing</v>
          </cell>
          <cell r="AG104" t="str">
            <v>Initial self-financing</v>
          </cell>
          <cell r="AH104" t="str">
            <v>Initial self-financing</v>
          </cell>
          <cell r="AI104" t="str">
            <v>Initial self-financing</v>
          </cell>
          <cell r="AJ104" t="str">
            <v>LIC</v>
          </cell>
          <cell r="AK104" t="str">
            <v>LIC</v>
          </cell>
          <cell r="AL104" t="str">
            <v>LIC</v>
          </cell>
          <cell r="AM104" t="str">
            <v>LIC</v>
          </cell>
          <cell r="AN104">
            <v>510</v>
          </cell>
          <cell r="AO104">
            <v>510</v>
          </cell>
        </row>
        <row r="105">
          <cell r="A105" t="str">
            <v>MWI</v>
          </cell>
          <cell r="B105">
            <v>454</v>
          </cell>
          <cell r="C105" t="str">
            <v>MW</v>
          </cell>
          <cell r="D105" t="str">
            <v>Malawi</v>
          </cell>
          <cell r="E105" t="str">
            <v>eng</v>
          </cell>
          <cell r="F105">
            <v>1</v>
          </cell>
          <cell r="G105">
            <v>1</v>
          </cell>
          <cell r="H105">
            <v>1</v>
          </cell>
          <cell r="I105">
            <v>1</v>
          </cell>
          <cell r="J105">
            <v>1</v>
          </cell>
          <cell r="K105">
            <v>1</v>
          </cell>
          <cell r="L105">
            <v>1</v>
          </cell>
          <cell r="M105">
            <v>1</v>
          </cell>
          <cell r="N105" t="str">
            <v>AFRO</v>
          </cell>
          <cell r="O105" t="str">
            <v>Anglophone Africa</v>
          </cell>
          <cell r="P105" t="str">
            <v>AA</v>
          </cell>
          <cell r="Q105" t="str">
            <v>Tier 3</v>
          </cell>
          <cell r="R105">
            <v>1</v>
          </cell>
          <cell r="S105" t="str">
            <v>Non-Member</v>
          </cell>
          <cell r="T105">
            <v>0</v>
          </cell>
          <cell r="U105">
            <v>0</v>
          </cell>
          <cell r="V105">
            <v>0</v>
          </cell>
          <cell r="W105">
            <v>0</v>
          </cell>
          <cell r="X105">
            <v>0</v>
          </cell>
          <cell r="Y105">
            <v>1</v>
          </cell>
          <cell r="Z105" t="str">
            <v>Non-fragile</v>
          </cell>
          <cell r="AA105" t="str">
            <v>Non-fragile</v>
          </cell>
          <cell r="AB105" t="str">
            <v>Non-fragile</v>
          </cell>
          <cell r="AC105" t="str">
            <v>Non-fragile</v>
          </cell>
          <cell r="AD105" t="str">
            <v>Priority</v>
          </cell>
          <cell r="AE105" t="str">
            <v>Initial self-financing</v>
          </cell>
          <cell r="AF105" t="str">
            <v>Initial self-financing</v>
          </cell>
          <cell r="AG105" t="str">
            <v>Initial self-financing</v>
          </cell>
          <cell r="AH105" t="str">
            <v>Initial self-financing</v>
          </cell>
          <cell r="AI105" t="str">
            <v>Initial self-financing</v>
          </cell>
          <cell r="AJ105" t="str">
            <v>LIC</v>
          </cell>
          <cell r="AK105" t="str">
            <v>LIC</v>
          </cell>
          <cell r="AL105" t="str">
            <v>LIC</v>
          </cell>
          <cell r="AM105" t="str">
            <v>LIC</v>
          </cell>
          <cell r="AN105">
            <v>360</v>
          </cell>
          <cell r="AO105">
            <v>350</v>
          </cell>
        </row>
        <row r="106">
          <cell r="A106" t="str">
            <v>MYS</v>
          </cell>
          <cell r="B106">
            <v>458</v>
          </cell>
          <cell r="C106" t="str">
            <v>MY</v>
          </cell>
          <cell r="D106" t="str">
            <v>Malaysia</v>
          </cell>
          <cell r="E106" t="str">
            <v>eng</v>
          </cell>
          <cell r="F106">
            <v>1</v>
          </cell>
          <cell r="G106">
            <v>0</v>
          </cell>
          <cell r="H106">
            <v>0</v>
          </cell>
          <cell r="I106">
            <v>0</v>
          </cell>
          <cell r="J106">
            <v>0</v>
          </cell>
          <cell r="K106">
            <v>0</v>
          </cell>
          <cell r="L106">
            <v>0</v>
          </cell>
          <cell r="M106">
            <v>0</v>
          </cell>
          <cell r="N106" t="str">
            <v>WPRO</v>
          </cell>
          <cell r="O106" t="str">
            <v>Non-Gavi</v>
          </cell>
          <cell r="P106" t="str">
            <v>Non-Gavi</v>
          </cell>
          <cell r="Q106" t="str">
            <v>Not PEF</v>
          </cell>
          <cell r="R106">
            <v>0</v>
          </cell>
          <cell r="S106" t="str">
            <v>Non-Member</v>
          </cell>
          <cell r="T106">
            <v>1</v>
          </cell>
          <cell r="U106">
            <v>0</v>
          </cell>
          <cell r="V106">
            <v>0</v>
          </cell>
          <cell r="W106">
            <v>0</v>
          </cell>
          <cell r="X106">
            <v>0</v>
          </cell>
          <cell r="Y106">
            <v>0</v>
          </cell>
          <cell r="Z106" t="str">
            <v>Non-fragile</v>
          </cell>
          <cell r="AA106" t="str">
            <v>Non-fragile</v>
          </cell>
          <cell r="AB106" t="str">
            <v>Non-fragile</v>
          </cell>
          <cell r="AC106" t="str">
            <v>Non-fragile</v>
          </cell>
          <cell r="AD106" t="str">
            <v>Non-Gavi</v>
          </cell>
          <cell r="AE106" t="str">
            <v>Non-Gavi</v>
          </cell>
          <cell r="AF106" t="str">
            <v>Non-Gavi</v>
          </cell>
          <cell r="AG106" t="str">
            <v>Non-Gavi</v>
          </cell>
          <cell r="AH106" t="str">
            <v>Non-Gavi</v>
          </cell>
          <cell r="AI106" t="str">
            <v>Non-Gavi</v>
          </cell>
          <cell r="AJ106" t="str">
            <v>MIC</v>
          </cell>
          <cell r="AK106" t="str">
            <v>UMIC</v>
          </cell>
          <cell r="AL106" t="str">
            <v>MIC</v>
          </cell>
          <cell r="AM106" t="str">
            <v>UMIC</v>
          </cell>
          <cell r="AN106">
            <v>10590</v>
          </cell>
          <cell r="AO106">
            <v>10590</v>
          </cell>
        </row>
        <row r="107">
          <cell r="A107" t="str">
            <v>MDV</v>
          </cell>
          <cell r="B107">
            <v>462</v>
          </cell>
          <cell r="C107" t="str">
            <v>MV</v>
          </cell>
          <cell r="D107" t="str">
            <v>Maldives</v>
          </cell>
          <cell r="E107" t="str">
            <v>eng</v>
          </cell>
          <cell r="F107">
            <v>1</v>
          </cell>
          <cell r="G107">
            <v>0</v>
          </cell>
          <cell r="H107">
            <v>0</v>
          </cell>
          <cell r="I107">
            <v>0</v>
          </cell>
          <cell r="J107">
            <v>0</v>
          </cell>
          <cell r="K107">
            <v>0</v>
          </cell>
          <cell r="L107">
            <v>0</v>
          </cell>
          <cell r="M107">
            <v>0</v>
          </cell>
          <cell r="N107" t="str">
            <v>SEARO</v>
          </cell>
          <cell r="O107" t="str">
            <v>Non-Gavi</v>
          </cell>
          <cell r="P107" t="str">
            <v>Non-Gavi</v>
          </cell>
          <cell r="Q107" t="str">
            <v>Not PEF</v>
          </cell>
          <cell r="R107">
            <v>0</v>
          </cell>
          <cell r="S107" t="str">
            <v>Non-Member</v>
          </cell>
          <cell r="T107">
            <v>1</v>
          </cell>
          <cell r="U107">
            <v>0</v>
          </cell>
          <cell r="V107">
            <v>0</v>
          </cell>
          <cell r="W107">
            <v>0</v>
          </cell>
          <cell r="X107">
            <v>0</v>
          </cell>
          <cell r="Y107">
            <v>1</v>
          </cell>
          <cell r="Z107" t="str">
            <v>Non-fragile</v>
          </cell>
          <cell r="AA107" t="str">
            <v>Non-fragile</v>
          </cell>
          <cell r="AB107" t="str">
            <v>Non-fragile</v>
          </cell>
          <cell r="AC107" t="str">
            <v>Non-fragile</v>
          </cell>
          <cell r="AD107" t="str">
            <v>Non-Gavi</v>
          </cell>
          <cell r="AE107" t="str">
            <v>Non-Gavi</v>
          </cell>
          <cell r="AF107" t="str">
            <v>Non-Gavi</v>
          </cell>
          <cell r="AG107" t="str">
            <v>Non-Gavi</v>
          </cell>
          <cell r="AH107" t="str">
            <v>Non-Gavi</v>
          </cell>
          <cell r="AI107" t="str">
            <v>Non-Gavi</v>
          </cell>
          <cell r="AJ107" t="str">
            <v>MIC</v>
          </cell>
          <cell r="AK107" t="str">
            <v>UMIC</v>
          </cell>
          <cell r="AL107" t="str">
            <v>MIC</v>
          </cell>
          <cell r="AM107" t="str">
            <v>UMIC</v>
          </cell>
          <cell r="AN107">
            <v>9280</v>
          </cell>
          <cell r="AO107">
            <v>9140</v>
          </cell>
        </row>
        <row r="108">
          <cell r="A108" t="str">
            <v>MLI</v>
          </cell>
          <cell r="B108">
            <v>466</v>
          </cell>
          <cell r="C108" t="str">
            <v>ML</v>
          </cell>
          <cell r="D108" t="str">
            <v>Mali</v>
          </cell>
          <cell r="E108" t="str">
            <v>fr</v>
          </cell>
          <cell r="F108">
            <v>1</v>
          </cell>
          <cell r="G108">
            <v>1</v>
          </cell>
          <cell r="H108">
            <v>1</v>
          </cell>
          <cell r="I108">
            <v>1</v>
          </cell>
          <cell r="J108">
            <v>1</v>
          </cell>
          <cell r="K108">
            <v>1</v>
          </cell>
          <cell r="L108">
            <v>1</v>
          </cell>
          <cell r="M108">
            <v>1</v>
          </cell>
          <cell r="N108" t="str">
            <v>AFRO</v>
          </cell>
          <cell r="O108" t="str">
            <v>Francophone Africa</v>
          </cell>
          <cell r="P108" t="str">
            <v>FA</v>
          </cell>
          <cell r="Q108" t="str">
            <v>Tier 3</v>
          </cell>
          <cell r="R108">
            <v>1</v>
          </cell>
          <cell r="S108" t="str">
            <v>Member</v>
          </cell>
          <cell r="T108">
            <v>0</v>
          </cell>
          <cell r="U108">
            <v>0</v>
          </cell>
          <cell r="V108">
            <v>1</v>
          </cell>
          <cell r="W108">
            <v>1</v>
          </cell>
          <cell r="X108">
            <v>1</v>
          </cell>
          <cell r="Y108">
            <v>1</v>
          </cell>
          <cell r="Z108" t="str">
            <v>Fragile</v>
          </cell>
          <cell r="AA108" t="str">
            <v>Fragile</v>
          </cell>
          <cell r="AB108" t="str">
            <v>Fragile</v>
          </cell>
          <cell r="AC108" t="str">
            <v>Fragile</v>
          </cell>
          <cell r="AD108" t="str">
            <v>Extremely fragile</v>
          </cell>
          <cell r="AE108" t="str">
            <v>Initial self-financing</v>
          </cell>
          <cell r="AF108" t="str">
            <v>Initial self-financing</v>
          </cell>
          <cell r="AG108" t="str">
            <v>Initial self-financing</v>
          </cell>
          <cell r="AH108" t="str">
            <v>Initial self-financing</v>
          </cell>
          <cell r="AI108" t="str">
            <v>Initial self-financing</v>
          </cell>
          <cell r="AJ108" t="str">
            <v>LIC</v>
          </cell>
          <cell r="AK108" t="str">
            <v>LIC</v>
          </cell>
          <cell r="AL108" t="str">
            <v>LIC</v>
          </cell>
          <cell r="AM108" t="str">
            <v>LIC</v>
          </cell>
          <cell r="AN108">
            <v>840</v>
          </cell>
          <cell r="AO108">
            <v>840</v>
          </cell>
        </row>
        <row r="109">
          <cell r="A109" t="str">
            <v>MLT</v>
          </cell>
          <cell r="B109">
            <v>470</v>
          </cell>
          <cell r="C109" t="str">
            <v>MT</v>
          </cell>
          <cell r="D109" t="str">
            <v>Malta</v>
          </cell>
          <cell r="E109" t="str">
            <v>eng</v>
          </cell>
          <cell r="F109">
            <v>1</v>
          </cell>
          <cell r="G109">
            <v>0</v>
          </cell>
          <cell r="H109">
            <v>0</v>
          </cell>
          <cell r="I109">
            <v>0</v>
          </cell>
          <cell r="J109">
            <v>0</v>
          </cell>
          <cell r="K109">
            <v>0</v>
          </cell>
          <cell r="L109">
            <v>0</v>
          </cell>
          <cell r="M109">
            <v>0</v>
          </cell>
          <cell r="N109" t="str">
            <v>EURO</v>
          </cell>
          <cell r="O109" t="str">
            <v>Non-Gavi</v>
          </cell>
          <cell r="P109" t="str">
            <v>Non-Gavi</v>
          </cell>
          <cell r="Q109" t="str">
            <v>Not PEF</v>
          </cell>
          <cell r="R109">
            <v>0</v>
          </cell>
          <cell r="S109" t="str">
            <v>Non-Member</v>
          </cell>
          <cell r="T109">
            <v>0</v>
          </cell>
          <cell r="U109">
            <v>0</v>
          </cell>
          <cell r="V109">
            <v>0</v>
          </cell>
          <cell r="W109">
            <v>0</v>
          </cell>
          <cell r="X109">
            <v>0</v>
          </cell>
          <cell r="Y109">
            <v>0</v>
          </cell>
          <cell r="Z109" t="str">
            <v>Non-fragile</v>
          </cell>
          <cell r="AA109" t="str">
            <v>Non-fragile</v>
          </cell>
          <cell r="AB109" t="str">
            <v>Non-fragile</v>
          </cell>
          <cell r="AC109" t="str">
            <v>Non-fragile</v>
          </cell>
          <cell r="AD109" t="str">
            <v>Non-Gavi</v>
          </cell>
          <cell r="AE109" t="str">
            <v>Non-Gavi</v>
          </cell>
          <cell r="AF109" t="str">
            <v>Non-Gavi</v>
          </cell>
          <cell r="AG109" t="str">
            <v>Non-Gavi</v>
          </cell>
          <cell r="AH109" t="str">
            <v>Non-Gavi</v>
          </cell>
          <cell r="AI109" t="str">
            <v>Non-Gavi</v>
          </cell>
          <cell r="AJ109" t="str">
            <v>HIC</v>
          </cell>
          <cell r="AK109" t="str">
            <v>HIC</v>
          </cell>
          <cell r="AL109" t="str">
            <v>HIC</v>
          </cell>
          <cell r="AM109" t="str">
            <v>HIC</v>
          </cell>
          <cell r="AN109">
            <v>26420</v>
          </cell>
          <cell r="AO109">
            <v>26350</v>
          </cell>
        </row>
        <row r="110">
          <cell r="A110" t="str">
            <v>MHL</v>
          </cell>
          <cell r="B110">
            <v>584</v>
          </cell>
          <cell r="C110" t="str">
            <v>MH</v>
          </cell>
          <cell r="D110" t="str">
            <v>Marshall Islands</v>
          </cell>
          <cell r="E110" t="str">
            <v>eng</v>
          </cell>
          <cell r="F110">
            <v>1</v>
          </cell>
          <cell r="G110">
            <v>0</v>
          </cell>
          <cell r="H110">
            <v>0</v>
          </cell>
          <cell r="I110">
            <v>0</v>
          </cell>
          <cell r="J110">
            <v>0</v>
          </cell>
          <cell r="K110">
            <v>0</v>
          </cell>
          <cell r="L110">
            <v>0</v>
          </cell>
          <cell r="M110">
            <v>1</v>
          </cell>
          <cell r="N110" t="str">
            <v>WPRO</v>
          </cell>
          <cell r="O110" t="str">
            <v>Non-Gavi</v>
          </cell>
          <cell r="P110" t="str">
            <v>Non-Gavi</v>
          </cell>
          <cell r="Q110" t="str">
            <v>Not PEF</v>
          </cell>
          <cell r="R110">
            <v>0</v>
          </cell>
          <cell r="S110" t="str">
            <v>Non-Member</v>
          </cell>
          <cell r="T110">
            <v>1</v>
          </cell>
          <cell r="U110">
            <v>0</v>
          </cell>
          <cell r="V110">
            <v>0</v>
          </cell>
          <cell r="W110">
            <v>0</v>
          </cell>
          <cell r="X110">
            <v>0</v>
          </cell>
          <cell r="Y110">
            <v>0</v>
          </cell>
          <cell r="Z110" t="str">
            <v>Non-fragile</v>
          </cell>
          <cell r="AA110" t="str">
            <v>Non-fragile</v>
          </cell>
          <cell r="AB110" t="str">
            <v>Non-fragile</v>
          </cell>
          <cell r="AC110" t="str">
            <v>Non-fragile</v>
          </cell>
          <cell r="AD110" t="str">
            <v>Non-Gavi</v>
          </cell>
          <cell r="AE110" t="str">
            <v>Non-Gavi</v>
          </cell>
          <cell r="AF110" t="str">
            <v>Non-Gavi</v>
          </cell>
          <cell r="AG110" t="str">
            <v>Non-Gavi</v>
          </cell>
          <cell r="AH110" t="str">
            <v>Non-Gavi</v>
          </cell>
          <cell r="AI110" t="str">
            <v>Non-Gavi</v>
          </cell>
          <cell r="AJ110" t="str">
            <v>MIC</v>
          </cell>
          <cell r="AK110" t="str">
            <v>UMIC</v>
          </cell>
          <cell r="AL110" t="str">
            <v>MIC</v>
          </cell>
          <cell r="AM110" t="str">
            <v>UMIC</v>
          </cell>
          <cell r="AN110">
            <v>4860</v>
          </cell>
          <cell r="AO110">
            <v>4860</v>
          </cell>
        </row>
        <row r="111">
          <cell r="A111" t="str">
            <v>MRT</v>
          </cell>
          <cell r="B111">
            <v>478</v>
          </cell>
          <cell r="C111" t="str">
            <v>MR</v>
          </cell>
          <cell r="D111" t="str">
            <v>Mauritania</v>
          </cell>
          <cell r="E111" t="str">
            <v>fr</v>
          </cell>
          <cell r="F111">
            <v>1</v>
          </cell>
          <cell r="G111">
            <v>1</v>
          </cell>
          <cell r="H111">
            <v>1</v>
          </cell>
          <cell r="I111">
            <v>1</v>
          </cell>
          <cell r="J111">
            <v>1</v>
          </cell>
          <cell r="K111">
            <v>1</v>
          </cell>
          <cell r="L111">
            <v>1</v>
          </cell>
          <cell r="M111">
            <v>1</v>
          </cell>
          <cell r="N111" t="str">
            <v>AFRO</v>
          </cell>
          <cell r="O111" t="str">
            <v>Francophone Africa</v>
          </cell>
          <cell r="P111" t="str">
            <v>FA</v>
          </cell>
          <cell r="Q111" t="str">
            <v>Tier 3</v>
          </cell>
          <cell r="R111">
            <v>1</v>
          </cell>
          <cell r="S111" t="str">
            <v>Member</v>
          </cell>
          <cell r="T111">
            <v>0</v>
          </cell>
          <cell r="U111">
            <v>0</v>
          </cell>
          <cell r="V111">
            <v>1</v>
          </cell>
          <cell r="W111">
            <v>1</v>
          </cell>
          <cell r="X111">
            <v>0</v>
          </cell>
          <cell r="Y111">
            <v>1</v>
          </cell>
          <cell r="Z111" t="str">
            <v>Non-fragile</v>
          </cell>
          <cell r="AA111" t="str">
            <v>Non-fragile</v>
          </cell>
          <cell r="AB111" t="str">
            <v>Non-fragile</v>
          </cell>
          <cell r="AC111" t="str">
            <v>Non-fragile</v>
          </cell>
          <cell r="AD111" t="str">
            <v>Priority</v>
          </cell>
          <cell r="AE111" t="str">
            <v>Preparatory transition phase</v>
          </cell>
          <cell r="AF111" t="str">
            <v>Preparatory transition phase</v>
          </cell>
          <cell r="AG111" t="str">
            <v>Preparatory transition phase</v>
          </cell>
          <cell r="AH111" t="str">
            <v>Preparatory transition phase</v>
          </cell>
          <cell r="AI111" t="str">
            <v>Preparatory transition phase</v>
          </cell>
          <cell r="AJ111" t="str">
            <v>MIC</v>
          </cell>
          <cell r="AK111" t="str">
            <v>LMIC</v>
          </cell>
          <cell r="AL111" t="str">
            <v>MIC</v>
          </cell>
          <cell r="AM111" t="str">
            <v>LMIC</v>
          </cell>
          <cell r="AN111">
            <v>1160</v>
          </cell>
          <cell r="AO111">
            <v>1580</v>
          </cell>
        </row>
        <row r="112">
          <cell r="A112" t="str">
            <v>MUS</v>
          </cell>
          <cell r="B112">
            <v>480</v>
          </cell>
          <cell r="C112" t="str">
            <v>MU</v>
          </cell>
          <cell r="D112" t="str">
            <v>Mauritius</v>
          </cell>
          <cell r="E112" t="str">
            <v>eng</v>
          </cell>
          <cell r="F112">
            <v>1</v>
          </cell>
          <cell r="G112">
            <v>0</v>
          </cell>
          <cell r="H112">
            <v>0</v>
          </cell>
          <cell r="I112">
            <v>0</v>
          </cell>
          <cell r="J112">
            <v>0</v>
          </cell>
          <cell r="K112">
            <v>0</v>
          </cell>
          <cell r="L112">
            <v>0</v>
          </cell>
          <cell r="M112">
            <v>0</v>
          </cell>
          <cell r="N112" t="str">
            <v>AFRO</v>
          </cell>
          <cell r="O112" t="str">
            <v>Non-Gavi</v>
          </cell>
          <cell r="P112" t="str">
            <v>Non-Gavi</v>
          </cell>
          <cell r="Q112" t="str">
            <v>Not PEF</v>
          </cell>
          <cell r="R112">
            <v>1</v>
          </cell>
          <cell r="S112" t="str">
            <v>Non-Member</v>
          </cell>
          <cell r="T112">
            <v>0</v>
          </cell>
          <cell r="U112">
            <v>0</v>
          </cell>
          <cell r="V112">
            <v>0</v>
          </cell>
          <cell r="W112">
            <v>0</v>
          </cell>
          <cell r="X112">
            <v>0</v>
          </cell>
          <cell r="Y112">
            <v>1</v>
          </cell>
          <cell r="Z112" t="str">
            <v>Non-fragile</v>
          </cell>
          <cell r="AA112" t="str">
            <v>Non-fragile</v>
          </cell>
          <cell r="AB112" t="str">
            <v>Non-fragile</v>
          </cell>
          <cell r="AC112" t="str">
            <v>Non-fragile</v>
          </cell>
          <cell r="AD112" t="str">
            <v>Non-Gavi</v>
          </cell>
          <cell r="AE112" t="str">
            <v>Non-Gavi</v>
          </cell>
          <cell r="AF112" t="str">
            <v>Non-Gavi</v>
          </cell>
          <cell r="AG112" t="str">
            <v>Non-Gavi</v>
          </cell>
          <cell r="AH112" t="str">
            <v>Non-Gavi</v>
          </cell>
          <cell r="AI112" t="str">
            <v>Non-Gavi</v>
          </cell>
          <cell r="AJ112" t="str">
            <v>MIC</v>
          </cell>
          <cell r="AK112" t="str">
            <v>UMIC</v>
          </cell>
          <cell r="AL112" t="str">
            <v>HIC</v>
          </cell>
          <cell r="AM112" t="str">
            <v>HIC</v>
          </cell>
          <cell r="AN112">
            <v>12050</v>
          </cell>
          <cell r="AO112">
            <v>12040</v>
          </cell>
        </row>
        <row r="113">
          <cell r="A113" t="str">
            <v>MEX</v>
          </cell>
          <cell r="B113">
            <v>484</v>
          </cell>
          <cell r="C113" t="str">
            <v>MX</v>
          </cell>
          <cell r="D113" t="str">
            <v>Mexico</v>
          </cell>
          <cell r="E113" t="str">
            <v>eng</v>
          </cell>
          <cell r="F113">
            <v>1</v>
          </cell>
          <cell r="G113">
            <v>0</v>
          </cell>
          <cell r="H113">
            <v>0</v>
          </cell>
          <cell r="I113">
            <v>0</v>
          </cell>
          <cell r="J113">
            <v>0</v>
          </cell>
          <cell r="K113">
            <v>0</v>
          </cell>
          <cell r="L113">
            <v>0</v>
          </cell>
          <cell r="M113">
            <v>0</v>
          </cell>
          <cell r="N113" t="str">
            <v>PAHO</v>
          </cell>
          <cell r="O113" t="str">
            <v>Non-Gavi</v>
          </cell>
          <cell r="P113" t="str">
            <v>Non-Gavi</v>
          </cell>
          <cell r="Q113" t="str">
            <v>Not PEF</v>
          </cell>
          <cell r="R113">
            <v>0</v>
          </cell>
          <cell r="S113" t="str">
            <v>Non-Member</v>
          </cell>
          <cell r="T113">
            <v>0</v>
          </cell>
          <cell r="U113">
            <v>0</v>
          </cell>
          <cell r="V113">
            <v>0</v>
          </cell>
          <cell r="W113">
            <v>0</v>
          </cell>
          <cell r="X113">
            <v>0</v>
          </cell>
          <cell r="Y113">
            <v>1</v>
          </cell>
          <cell r="Z113" t="str">
            <v>Non-fragile</v>
          </cell>
          <cell r="AA113" t="str">
            <v>Non-fragile</v>
          </cell>
          <cell r="AB113" t="str">
            <v>Non-fragile</v>
          </cell>
          <cell r="AC113" t="str">
            <v>Non-fragile</v>
          </cell>
          <cell r="AD113" t="str">
            <v>Non-Gavi</v>
          </cell>
          <cell r="AE113" t="str">
            <v>Non-Gavi</v>
          </cell>
          <cell r="AF113" t="str">
            <v>Non-Gavi</v>
          </cell>
          <cell r="AG113" t="str">
            <v>Non-Gavi</v>
          </cell>
          <cell r="AH113" t="str">
            <v>Non-Gavi</v>
          </cell>
          <cell r="AI113" t="str">
            <v>Non-Gavi</v>
          </cell>
          <cell r="AJ113" t="str">
            <v>MIC</v>
          </cell>
          <cell r="AK113" t="str">
            <v>UMIC</v>
          </cell>
          <cell r="AL113" t="str">
            <v>MIC</v>
          </cell>
          <cell r="AM113" t="str">
            <v>UMIC</v>
          </cell>
          <cell r="AN113">
            <v>9180</v>
          </cell>
          <cell r="AO113">
            <v>9180</v>
          </cell>
        </row>
        <row r="114">
          <cell r="A114" t="str">
            <v>FSM</v>
          </cell>
          <cell r="B114">
            <v>583</v>
          </cell>
          <cell r="C114" t="str">
            <v>FM</v>
          </cell>
          <cell r="D114" t="str">
            <v>Micronesia, Federated States of</v>
          </cell>
          <cell r="E114" t="str">
            <v>eng</v>
          </cell>
          <cell r="F114">
            <v>1</v>
          </cell>
          <cell r="G114">
            <v>0</v>
          </cell>
          <cell r="H114">
            <v>0</v>
          </cell>
          <cell r="I114">
            <v>0</v>
          </cell>
          <cell r="J114">
            <v>0</v>
          </cell>
          <cell r="K114">
            <v>0</v>
          </cell>
          <cell r="L114">
            <v>0</v>
          </cell>
          <cell r="M114">
            <v>1</v>
          </cell>
          <cell r="N114" t="str">
            <v>WPRO</v>
          </cell>
          <cell r="O114" t="str">
            <v>Non-Gavi</v>
          </cell>
          <cell r="P114" t="str">
            <v>Non-Gavi</v>
          </cell>
          <cell r="Q114" t="str">
            <v>Not PEF</v>
          </cell>
          <cell r="R114">
            <v>0</v>
          </cell>
          <cell r="S114" t="str">
            <v>Non-Member</v>
          </cell>
          <cell r="T114">
            <v>1</v>
          </cell>
          <cell r="U114">
            <v>0</v>
          </cell>
          <cell r="V114">
            <v>0</v>
          </cell>
          <cell r="W114">
            <v>0</v>
          </cell>
          <cell r="X114">
            <v>0</v>
          </cell>
          <cell r="Y114">
            <v>0</v>
          </cell>
          <cell r="Z114" t="str">
            <v>Non-fragile</v>
          </cell>
          <cell r="AA114" t="str">
            <v>Non-fragile</v>
          </cell>
          <cell r="AB114" t="str">
            <v>Non-fragile</v>
          </cell>
          <cell r="AC114" t="str">
            <v>Non-fragile</v>
          </cell>
          <cell r="AD114" t="str">
            <v>Non-Gavi</v>
          </cell>
          <cell r="AE114" t="str">
            <v>Non-Gavi</v>
          </cell>
          <cell r="AF114" t="str">
            <v>Non-Gavi</v>
          </cell>
          <cell r="AG114" t="str">
            <v>Non-Gavi</v>
          </cell>
          <cell r="AH114" t="str">
            <v>Non-Gavi</v>
          </cell>
          <cell r="AI114" t="str">
            <v>Non-Gavi</v>
          </cell>
          <cell r="AJ114" t="str">
            <v>MIC</v>
          </cell>
          <cell r="AK114" t="str">
            <v>LMIC</v>
          </cell>
          <cell r="AL114" t="str">
            <v>MIC</v>
          </cell>
          <cell r="AM114" t="str">
            <v>LMIC</v>
          </cell>
          <cell r="AN114">
            <v>3400</v>
          </cell>
          <cell r="AO114">
            <v>3400</v>
          </cell>
        </row>
        <row r="115">
          <cell r="A115" t="str">
            <v>MDA</v>
          </cell>
          <cell r="B115">
            <v>498</v>
          </cell>
          <cell r="C115" t="str">
            <v>MD</v>
          </cell>
          <cell r="D115" t="str">
            <v>Moldova</v>
          </cell>
          <cell r="E115" t="str">
            <v>eng</v>
          </cell>
          <cell r="F115">
            <v>1</v>
          </cell>
          <cell r="G115">
            <v>1</v>
          </cell>
          <cell r="H115">
            <v>1</v>
          </cell>
          <cell r="I115">
            <v>1</v>
          </cell>
          <cell r="J115">
            <v>1</v>
          </cell>
          <cell r="K115">
            <v>0</v>
          </cell>
          <cell r="L115">
            <v>0</v>
          </cell>
          <cell r="M115">
            <v>1</v>
          </cell>
          <cell r="N115" t="str">
            <v>EURO</v>
          </cell>
          <cell r="O115" t="str">
            <v>EMRO-EURO-PAHO</v>
          </cell>
          <cell r="P115" t="str">
            <v>EEP</v>
          </cell>
          <cell r="Q115" t="str">
            <v>Tier 3</v>
          </cell>
          <cell r="R115">
            <v>0</v>
          </cell>
          <cell r="S115" t="str">
            <v>Member</v>
          </cell>
          <cell r="T115">
            <v>0</v>
          </cell>
          <cell r="U115">
            <v>0</v>
          </cell>
          <cell r="V115">
            <v>0</v>
          </cell>
          <cell r="W115">
            <v>0</v>
          </cell>
          <cell r="X115">
            <v>0</v>
          </cell>
          <cell r="Y115">
            <v>1</v>
          </cell>
          <cell r="Z115" t="str">
            <v>Non-fragile</v>
          </cell>
          <cell r="AA115" t="str">
            <v>Non-fragile</v>
          </cell>
          <cell r="AB115" t="str">
            <v>Non-fragile</v>
          </cell>
          <cell r="AC115" t="str">
            <v>Non-fragile</v>
          </cell>
          <cell r="AD115" t="str">
            <v>Post Transition</v>
          </cell>
          <cell r="AE115" t="str">
            <v>Fully self-financing</v>
          </cell>
          <cell r="AF115" t="str">
            <v>Fully self-financing</v>
          </cell>
          <cell r="AG115" t="str">
            <v>Fully self-financing</v>
          </cell>
          <cell r="AH115" t="str">
            <v>Fully self-financing</v>
          </cell>
          <cell r="AI115" t="str">
            <v>Non-Gavi</v>
          </cell>
          <cell r="AJ115" t="str">
            <v>MIC</v>
          </cell>
          <cell r="AK115" t="str">
            <v>LMIC</v>
          </cell>
          <cell r="AL115" t="str">
            <v>MIC</v>
          </cell>
          <cell r="AM115" t="str">
            <v>LMIC</v>
          </cell>
          <cell r="AN115">
            <v>3900</v>
          </cell>
          <cell r="AO115">
            <v>3930</v>
          </cell>
        </row>
        <row r="116">
          <cell r="A116" t="str">
            <v>MCO</v>
          </cell>
          <cell r="B116">
            <v>492</v>
          </cell>
          <cell r="C116" t="str">
            <v>MC</v>
          </cell>
          <cell r="D116" t="str">
            <v>Monaco</v>
          </cell>
          <cell r="E116" t="str">
            <v>eng</v>
          </cell>
          <cell r="F116">
            <v>1</v>
          </cell>
          <cell r="G116">
            <v>0</v>
          </cell>
          <cell r="H116">
            <v>0</v>
          </cell>
          <cell r="I116">
            <v>0</v>
          </cell>
          <cell r="J116">
            <v>0</v>
          </cell>
          <cell r="K116">
            <v>0</v>
          </cell>
          <cell r="L116">
            <v>0</v>
          </cell>
          <cell r="M116">
            <v>0</v>
          </cell>
          <cell r="N116" t="str">
            <v>EURO</v>
          </cell>
          <cell r="O116" t="str">
            <v>Non-Gavi</v>
          </cell>
          <cell r="P116" t="str">
            <v>Non-Gavi</v>
          </cell>
          <cell r="Q116" t="str">
            <v>Not PEF</v>
          </cell>
          <cell r="R116">
            <v>0</v>
          </cell>
          <cell r="S116" t="str">
            <v>Non-Member</v>
          </cell>
          <cell r="T116">
            <v>0</v>
          </cell>
          <cell r="U116">
            <v>0</v>
          </cell>
          <cell r="V116">
            <v>0</v>
          </cell>
          <cell r="W116">
            <v>0</v>
          </cell>
          <cell r="X116">
            <v>0</v>
          </cell>
          <cell r="Y116">
            <v>0</v>
          </cell>
          <cell r="Z116" t="str">
            <v>Non-fragile</v>
          </cell>
          <cell r="AA116" t="str">
            <v>Non-fragile</v>
          </cell>
          <cell r="AB116" t="str">
            <v>Non-fragile</v>
          </cell>
          <cell r="AC116" t="str">
            <v>Non-fragile</v>
          </cell>
          <cell r="AD116" t="str">
            <v>Non-Gavi</v>
          </cell>
          <cell r="AE116" t="str">
            <v>Non-Gavi</v>
          </cell>
          <cell r="AF116" t="str">
            <v>Non-Gavi</v>
          </cell>
          <cell r="AG116" t="str">
            <v>Non-Gavi</v>
          </cell>
          <cell r="AH116" t="str">
            <v>Non-Gavi</v>
          </cell>
          <cell r="AI116" t="str">
            <v>Non-Gavi</v>
          </cell>
          <cell r="AJ116" t="str">
            <v>HIC</v>
          </cell>
          <cell r="AK116" t="str">
            <v>HIC</v>
          </cell>
          <cell r="AL116" t="str">
            <v>HIC</v>
          </cell>
          <cell r="AM116" t="str">
            <v>HIC</v>
          </cell>
        </row>
        <row r="117">
          <cell r="A117" t="str">
            <v>MNG</v>
          </cell>
          <cell r="B117">
            <v>496</v>
          </cell>
          <cell r="C117" t="str">
            <v>MN</v>
          </cell>
          <cell r="D117" t="str">
            <v>Mongolia</v>
          </cell>
          <cell r="E117" t="str">
            <v>eng</v>
          </cell>
          <cell r="F117">
            <v>1</v>
          </cell>
          <cell r="G117">
            <v>1</v>
          </cell>
          <cell r="H117">
            <v>1</v>
          </cell>
          <cell r="I117">
            <v>1</v>
          </cell>
          <cell r="J117">
            <v>0</v>
          </cell>
          <cell r="K117">
            <v>0</v>
          </cell>
          <cell r="L117">
            <v>0</v>
          </cell>
          <cell r="M117">
            <v>1</v>
          </cell>
          <cell r="N117" t="str">
            <v>WPRO</v>
          </cell>
          <cell r="O117" t="str">
            <v>Asia-Pacific</v>
          </cell>
          <cell r="P117" t="str">
            <v>AP</v>
          </cell>
          <cell r="Q117" t="str">
            <v>Tier 3</v>
          </cell>
          <cell r="R117">
            <v>0</v>
          </cell>
          <cell r="S117" t="str">
            <v>Non-Member</v>
          </cell>
          <cell r="T117">
            <v>1</v>
          </cell>
          <cell r="U117">
            <v>0</v>
          </cell>
          <cell r="V117">
            <v>0</v>
          </cell>
          <cell r="W117">
            <v>0</v>
          </cell>
          <cell r="X117">
            <v>0</v>
          </cell>
          <cell r="Y117">
            <v>1</v>
          </cell>
          <cell r="Z117" t="str">
            <v>Non-fragile</v>
          </cell>
          <cell r="AA117" t="str">
            <v>Non-fragile</v>
          </cell>
          <cell r="AB117" t="str">
            <v>Non-fragile</v>
          </cell>
          <cell r="AC117" t="str">
            <v>Non-fragile</v>
          </cell>
          <cell r="AD117" t="str">
            <v>Post Transition</v>
          </cell>
          <cell r="AE117" t="str">
            <v>Fully self-financing</v>
          </cell>
          <cell r="AF117" t="str">
            <v>Fully self-financing</v>
          </cell>
          <cell r="AG117" t="str">
            <v>Fully self-financing</v>
          </cell>
          <cell r="AH117" t="str">
            <v>Fully self-financing</v>
          </cell>
          <cell r="AI117" t="str">
            <v>Fully self-financing</v>
          </cell>
          <cell r="AJ117" t="str">
            <v>MIC</v>
          </cell>
          <cell r="AK117" t="str">
            <v>LMIC</v>
          </cell>
          <cell r="AL117" t="str">
            <v>MIC</v>
          </cell>
          <cell r="AM117" t="str">
            <v>LMIC</v>
          </cell>
          <cell r="AN117">
            <v>3660</v>
          </cell>
          <cell r="AO117">
            <v>3630</v>
          </cell>
        </row>
        <row r="118">
          <cell r="A118" t="str">
            <v>MNE</v>
          </cell>
          <cell r="B118">
            <v>499</v>
          </cell>
          <cell r="C118" t="str">
            <v>ME</v>
          </cell>
          <cell r="D118" t="str">
            <v>Montenegro</v>
          </cell>
          <cell r="E118" t="str">
            <v>eng</v>
          </cell>
          <cell r="F118">
            <v>1</v>
          </cell>
          <cell r="G118">
            <v>0</v>
          </cell>
          <cell r="H118">
            <v>0</v>
          </cell>
          <cell r="I118">
            <v>0</v>
          </cell>
          <cell r="J118">
            <v>0</v>
          </cell>
          <cell r="K118">
            <v>0</v>
          </cell>
          <cell r="L118">
            <v>0</v>
          </cell>
          <cell r="M118">
            <v>0</v>
          </cell>
          <cell r="N118" t="str">
            <v>EURO</v>
          </cell>
          <cell r="O118" t="str">
            <v>Non-Gavi</v>
          </cell>
          <cell r="P118" t="str">
            <v>Non-Gavi</v>
          </cell>
          <cell r="Q118" t="str">
            <v>Not PEF</v>
          </cell>
          <cell r="R118">
            <v>0</v>
          </cell>
          <cell r="S118" t="str">
            <v>Non-Member</v>
          </cell>
          <cell r="T118">
            <v>0</v>
          </cell>
          <cell r="U118">
            <v>0</v>
          </cell>
          <cell r="V118">
            <v>0</v>
          </cell>
          <cell r="W118">
            <v>0</v>
          </cell>
          <cell r="X118">
            <v>0</v>
          </cell>
          <cell r="Y118">
            <v>1</v>
          </cell>
          <cell r="Z118" t="str">
            <v>Non-fragile</v>
          </cell>
          <cell r="AA118" t="str">
            <v>Non-fragile</v>
          </cell>
          <cell r="AB118" t="str">
            <v>Non-fragile</v>
          </cell>
          <cell r="AC118" t="str">
            <v>Non-fragile</v>
          </cell>
          <cell r="AD118" t="str">
            <v>Non-Gavi</v>
          </cell>
          <cell r="AE118" t="str">
            <v>Non-Gavi</v>
          </cell>
          <cell r="AF118" t="str">
            <v>Non-Gavi</v>
          </cell>
          <cell r="AG118" t="str">
            <v>Non-Gavi</v>
          </cell>
          <cell r="AH118" t="str">
            <v>Non-Gavi</v>
          </cell>
          <cell r="AI118" t="str">
            <v>Non-Gavi</v>
          </cell>
          <cell r="AJ118" t="str">
            <v>MIC</v>
          </cell>
          <cell r="AK118" t="str">
            <v>UMIC</v>
          </cell>
          <cell r="AL118" t="str">
            <v>MIC</v>
          </cell>
          <cell r="AM118" t="str">
            <v>UMIC</v>
          </cell>
          <cell r="AN118">
            <v>8430</v>
          </cell>
          <cell r="AO118">
            <v>8440</v>
          </cell>
        </row>
        <row r="119">
          <cell r="A119" t="str">
            <v>MAR</v>
          </cell>
          <cell r="B119">
            <v>504</v>
          </cell>
          <cell r="C119" t="str">
            <v>MA</v>
          </cell>
          <cell r="D119" t="str">
            <v>Morocco</v>
          </cell>
          <cell r="E119" t="str">
            <v>eng</v>
          </cell>
          <cell r="F119">
            <v>1</v>
          </cell>
          <cell r="G119">
            <v>0</v>
          </cell>
          <cell r="H119">
            <v>0</v>
          </cell>
          <cell r="I119">
            <v>0</v>
          </cell>
          <cell r="J119">
            <v>0</v>
          </cell>
          <cell r="K119">
            <v>0</v>
          </cell>
          <cell r="L119">
            <v>0</v>
          </cell>
          <cell r="M119">
            <v>1</v>
          </cell>
          <cell r="N119" t="str">
            <v>EMRO</v>
          </cell>
          <cell r="O119" t="str">
            <v>Non-Gavi</v>
          </cell>
          <cell r="P119" t="str">
            <v>Non-Gavi</v>
          </cell>
          <cell r="Q119" t="str">
            <v>Not PEF</v>
          </cell>
          <cell r="R119">
            <v>1</v>
          </cell>
          <cell r="S119" t="str">
            <v>Non-Member</v>
          </cell>
          <cell r="T119">
            <v>0</v>
          </cell>
          <cell r="U119">
            <v>0</v>
          </cell>
          <cell r="V119">
            <v>0</v>
          </cell>
          <cell r="W119">
            <v>0</v>
          </cell>
          <cell r="X119">
            <v>0</v>
          </cell>
          <cell r="Y119">
            <v>1</v>
          </cell>
          <cell r="Z119" t="str">
            <v>Non-fragile</v>
          </cell>
          <cell r="AA119" t="str">
            <v>Non-fragile</v>
          </cell>
          <cell r="AB119" t="str">
            <v>Non-fragile</v>
          </cell>
          <cell r="AC119" t="str">
            <v>Non-fragile</v>
          </cell>
          <cell r="AD119" t="str">
            <v>Non-Gavi</v>
          </cell>
          <cell r="AE119" t="str">
            <v>Non-Gavi</v>
          </cell>
          <cell r="AF119" t="str">
            <v>Non-Gavi</v>
          </cell>
          <cell r="AG119" t="str">
            <v>Non-Gavi</v>
          </cell>
          <cell r="AH119" t="str">
            <v>Non-Gavi</v>
          </cell>
          <cell r="AI119" t="str">
            <v>Non-Gavi</v>
          </cell>
          <cell r="AJ119" t="str">
            <v>MIC</v>
          </cell>
          <cell r="AK119" t="str">
            <v>LMIC</v>
          </cell>
          <cell r="AL119" t="str">
            <v>MIC</v>
          </cell>
          <cell r="AM119" t="str">
            <v>LMIC</v>
          </cell>
          <cell r="AN119">
            <v>3090</v>
          </cell>
          <cell r="AO119">
            <v>3090</v>
          </cell>
        </row>
        <row r="120">
          <cell r="A120" t="str">
            <v>MOZ</v>
          </cell>
          <cell r="B120">
            <v>508</v>
          </cell>
          <cell r="C120" t="str">
            <v>MZ</v>
          </cell>
          <cell r="D120" t="str">
            <v>Mozambique</v>
          </cell>
          <cell r="E120" t="str">
            <v>eng</v>
          </cell>
          <cell r="F120">
            <v>1</v>
          </cell>
          <cell r="G120">
            <v>1</v>
          </cell>
          <cell r="H120">
            <v>1</v>
          </cell>
          <cell r="I120">
            <v>1</v>
          </cell>
          <cell r="J120">
            <v>1</v>
          </cell>
          <cell r="K120">
            <v>1</v>
          </cell>
          <cell r="L120">
            <v>1</v>
          </cell>
          <cell r="M120">
            <v>1</v>
          </cell>
          <cell r="N120" t="str">
            <v>AFRO</v>
          </cell>
          <cell r="O120" t="str">
            <v>Anglophone Africa</v>
          </cell>
          <cell r="P120" t="str">
            <v>AA</v>
          </cell>
          <cell r="Q120" t="str">
            <v>Tier 2</v>
          </cell>
          <cell r="R120">
            <v>1</v>
          </cell>
          <cell r="S120" t="str">
            <v>Observer</v>
          </cell>
          <cell r="T120">
            <v>0</v>
          </cell>
          <cell r="U120">
            <v>0</v>
          </cell>
          <cell r="V120">
            <v>0</v>
          </cell>
          <cell r="W120">
            <v>0</v>
          </cell>
          <cell r="X120">
            <v>0</v>
          </cell>
          <cell r="Y120">
            <v>1</v>
          </cell>
          <cell r="Z120" t="str">
            <v>Non-fragile</v>
          </cell>
          <cell r="AA120" t="str">
            <v>Non-fragile</v>
          </cell>
          <cell r="AB120" t="str">
            <v>Non-fragile</v>
          </cell>
          <cell r="AC120" t="str">
            <v>Non-fragile</v>
          </cell>
          <cell r="AD120" t="str">
            <v>Priority</v>
          </cell>
          <cell r="AE120" t="str">
            <v>Initial self-financing</v>
          </cell>
          <cell r="AF120" t="str">
            <v>Initial self-financing</v>
          </cell>
          <cell r="AG120" t="str">
            <v>Initial self-financing</v>
          </cell>
          <cell r="AH120" t="str">
            <v>Initial self-financing</v>
          </cell>
          <cell r="AI120" t="str">
            <v>Initial self-financing</v>
          </cell>
          <cell r="AJ120" t="str">
            <v>LIC</v>
          </cell>
          <cell r="AK120" t="str">
            <v>LIC</v>
          </cell>
          <cell r="AL120" t="str">
            <v>LIC</v>
          </cell>
          <cell r="AM120" t="str">
            <v>LIC</v>
          </cell>
          <cell r="AN120">
            <v>460</v>
          </cell>
          <cell r="AO120">
            <v>460</v>
          </cell>
        </row>
        <row r="121">
          <cell r="A121" t="str">
            <v>MMR</v>
          </cell>
          <cell r="B121">
            <v>104</v>
          </cell>
          <cell r="C121" t="str">
            <v>MM</v>
          </cell>
          <cell r="D121" t="str">
            <v>Myanmar</v>
          </cell>
          <cell r="E121" t="str">
            <v>eng</v>
          </cell>
          <cell r="F121">
            <v>1</v>
          </cell>
          <cell r="G121">
            <v>1</v>
          </cell>
          <cell r="H121">
            <v>1</v>
          </cell>
          <cell r="I121">
            <v>1</v>
          </cell>
          <cell r="J121">
            <v>1</v>
          </cell>
          <cell r="K121">
            <v>1</v>
          </cell>
          <cell r="L121">
            <v>1</v>
          </cell>
          <cell r="M121">
            <v>1</v>
          </cell>
          <cell r="N121" t="str">
            <v>SEARO</v>
          </cell>
          <cell r="O121" t="str">
            <v>Asia-Pacific</v>
          </cell>
          <cell r="P121" t="str">
            <v>AP</v>
          </cell>
          <cell r="Q121" t="str">
            <v>Tier 2</v>
          </cell>
          <cell r="R121">
            <v>0</v>
          </cell>
          <cell r="S121" t="str">
            <v>Non-Member</v>
          </cell>
          <cell r="T121">
            <v>1</v>
          </cell>
          <cell r="U121">
            <v>1</v>
          </cell>
          <cell r="V121">
            <v>0</v>
          </cell>
          <cell r="W121">
            <v>0</v>
          </cell>
          <cell r="X121">
            <v>0</v>
          </cell>
          <cell r="Y121">
            <v>1</v>
          </cell>
          <cell r="Z121" t="str">
            <v>Non-fragile</v>
          </cell>
          <cell r="AA121" t="str">
            <v>Non-fragile</v>
          </cell>
          <cell r="AB121" t="str">
            <v>Non-fragile</v>
          </cell>
          <cell r="AC121" t="str">
            <v>Non-fragile</v>
          </cell>
          <cell r="AD121" t="str">
            <v>Priority</v>
          </cell>
          <cell r="AE121" t="str">
            <v>Preparatory transition phase</v>
          </cell>
          <cell r="AF121" t="str">
            <v>Preparatory transition phase</v>
          </cell>
          <cell r="AG121" t="str">
            <v>Preparatory transition phase</v>
          </cell>
          <cell r="AH121" t="str">
            <v>Preparatory transition phase</v>
          </cell>
          <cell r="AI121" t="str">
            <v>Preparatory transition phase</v>
          </cell>
          <cell r="AJ121" t="str">
            <v>MIC</v>
          </cell>
          <cell r="AK121" t="str">
            <v>LMIC</v>
          </cell>
          <cell r="AL121" t="str">
            <v>MIC</v>
          </cell>
          <cell r="AM121" t="str">
            <v>LMIC</v>
          </cell>
          <cell r="AN121">
            <v>1310</v>
          </cell>
          <cell r="AO121">
            <v>1370</v>
          </cell>
        </row>
        <row r="122">
          <cell r="A122" t="str">
            <v>NAM</v>
          </cell>
          <cell r="B122">
            <v>516</v>
          </cell>
          <cell r="C122" t="str">
            <v>NA</v>
          </cell>
          <cell r="D122" t="str">
            <v>Namibia</v>
          </cell>
          <cell r="E122" t="str">
            <v>eng</v>
          </cell>
          <cell r="F122">
            <v>1</v>
          </cell>
          <cell r="G122">
            <v>0</v>
          </cell>
          <cell r="H122">
            <v>0</v>
          </cell>
          <cell r="I122">
            <v>0</v>
          </cell>
          <cell r="J122">
            <v>0</v>
          </cell>
          <cell r="K122">
            <v>0</v>
          </cell>
          <cell r="L122">
            <v>0</v>
          </cell>
          <cell r="M122">
            <v>0</v>
          </cell>
          <cell r="N122" t="str">
            <v>AFRO</v>
          </cell>
          <cell r="O122" t="str">
            <v>Non-Gavi</v>
          </cell>
          <cell r="P122" t="str">
            <v>Non-Gavi</v>
          </cell>
          <cell r="Q122" t="str">
            <v>Not PEF</v>
          </cell>
          <cell r="R122">
            <v>1</v>
          </cell>
          <cell r="S122" t="str">
            <v>Non-Member</v>
          </cell>
          <cell r="T122">
            <v>0</v>
          </cell>
          <cell r="U122">
            <v>0</v>
          </cell>
          <cell r="V122">
            <v>0</v>
          </cell>
          <cell r="W122">
            <v>0</v>
          </cell>
          <cell r="X122">
            <v>0</v>
          </cell>
          <cell r="Y122">
            <v>1</v>
          </cell>
          <cell r="Z122" t="str">
            <v>Non-fragile</v>
          </cell>
          <cell r="AA122" t="str">
            <v>Non-fragile</v>
          </cell>
          <cell r="AB122" t="str">
            <v>Non-fragile</v>
          </cell>
          <cell r="AC122" t="str">
            <v>Non-fragile</v>
          </cell>
          <cell r="AD122" t="str">
            <v>Non-Gavi</v>
          </cell>
          <cell r="AE122" t="str">
            <v>Non-Gavi</v>
          </cell>
          <cell r="AF122" t="str">
            <v>Non-Gavi</v>
          </cell>
          <cell r="AG122" t="str">
            <v>Non-Gavi</v>
          </cell>
          <cell r="AH122" t="str">
            <v>Non-Gavi</v>
          </cell>
          <cell r="AI122" t="str">
            <v>Non-Gavi</v>
          </cell>
          <cell r="AJ122" t="str">
            <v>MIC</v>
          </cell>
          <cell r="AK122" t="str">
            <v>UMIC</v>
          </cell>
          <cell r="AL122" t="str">
            <v>MIC</v>
          </cell>
          <cell r="AM122" t="str">
            <v>UMIC</v>
          </cell>
          <cell r="AN122">
            <v>5220</v>
          </cell>
          <cell r="AO122">
            <v>4900</v>
          </cell>
        </row>
        <row r="123">
          <cell r="A123" t="str">
            <v>NRU</v>
          </cell>
          <cell r="B123">
            <v>520</v>
          </cell>
          <cell r="C123" t="str">
            <v>NR</v>
          </cell>
          <cell r="D123" t="str">
            <v>Nauru</v>
          </cell>
          <cell r="E123" t="str">
            <v>eng</v>
          </cell>
          <cell r="F123">
            <v>1</v>
          </cell>
          <cell r="G123">
            <v>0</v>
          </cell>
          <cell r="H123">
            <v>0</v>
          </cell>
          <cell r="I123">
            <v>0</v>
          </cell>
          <cell r="J123">
            <v>0</v>
          </cell>
          <cell r="K123">
            <v>0</v>
          </cell>
          <cell r="L123">
            <v>0</v>
          </cell>
          <cell r="M123">
            <v>0</v>
          </cell>
          <cell r="N123" t="str">
            <v>WPRO</v>
          </cell>
          <cell r="O123" t="str">
            <v>Non-Gavi</v>
          </cell>
          <cell r="P123" t="str">
            <v>Non-Gavi</v>
          </cell>
          <cell r="Q123" t="str">
            <v>Not PEF</v>
          </cell>
          <cell r="R123">
            <v>0</v>
          </cell>
          <cell r="S123" t="str">
            <v>Non-Member</v>
          </cell>
          <cell r="T123">
            <v>0</v>
          </cell>
          <cell r="U123">
            <v>0</v>
          </cell>
          <cell r="V123">
            <v>0</v>
          </cell>
          <cell r="W123">
            <v>0</v>
          </cell>
          <cell r="X123">
            <v>0</v>
          </cell>
          <cell r="Y123">
            <v>1</v>
          </cell>
          <cell r="Z123" t="str">
            <v>Non-fragile</v>
          </cell>
          <cell r="AA123" t="str">
            <v>Non-fragile</v>
          </cell>
          <cell r="AB123" t="str">
            <v>Non-fragile</v>
          </cell>
          <cell r="AC123" t="str">
            <v>Non-fragile</v>
          </cell>
          <cell r="AD123" t="str">
            <v>Non-Gavi</v>
          </cell>
          <cell r="AE123" t="str">
            <v>Non-Gavi</v>
          </cell>
          <cell r="AF123" t="str">
            <v>Non-Gavi</v>
          </cell>
          <cell r="AG123" t="str">
            <v>Non-Gavi</v>
          </cell>
          <cell r="AH123" t="str">
            <v>Non-Gavi</v>
          </cell>
          <cell r="AI123" t="str">
            <v>Non-Gavi</v>
          </cell>
          <cell r="AJ123" t="str">
            <v>MIC</v>
          </cell>
          <cell r="AK123" t="str">
            <v>UMIC</v>
          </cell>
          <cell r="AL123" t="str">
            <v>HIC</v>
          </cell>
          <cell r="AM123" t="str">
            <v>HIC</v>
          </cell>
          <cell r="AN123">
            <v>12060</v>
          </cell>
          <cell r="AO123">
            <v>12040</v>
          </cell>
        </row>
        <row r="124">
          <cell r="A124" t="str">
            <v>NPL</v>
          </cell>
          <cell r="B124">
            <v>524</v>
          </cell>
          <cell r="C124" t="str">
            <v>NP</v>
          </cell>
          <cell r="D124" t="str">
            <v>Nepal</v>
          </cell>
          <cell r="E124" t="str">
            <v>eng</v>
          </cell>
          <cell r="F124">
            <v>1</v>
          </cell>
          <cell r="G124">
            <v>1</v>
          </cell>
          <cell r="H124">
            <v>1</v>
          </cell>
          <cell r="I124">
            <v>1</v>
          </cell>
          <cell r="J124">
            <v>1</v>
          </cell>
          <cell r="K124">
            <v>1</v>
          </cell>
          <cell r="L124">
            <v>1</v>
          </cell>
          <cell r="M124">
            <v>1</v>
          </cell>
          <cell r="N124" t="str">
            <v>SEARO</v>
          </cell>
          <cell r="O124" t="str">
            <v>Asia-Pacific</v>
          </cell>
          <cell r="P124" t="str">
            <v>AP</v>
          </cell>
          <cell r="Q124" t="str">
            <v>Tier 3</v>
          </cell>
          <cell r="R124">
            <v>0</v>
          </cell>
          <cell r="S124" t="str">
            <v>Non-Member</v>
          </cell>
          <cell r="T124">
            <v>1</v>
          </cell>
          <cell r="U124">
            <v>1</v>
          </cell>
          <cell r="V124">
            <v>0</v>
          </cell>
          <cell r="W124">
            <v>0</v>
          </cell>
          <cell r="X124">
            <v>0</v>
          </cell>
          <cell r="Y124">
            <v>1</v>
          </cell>
          <cell r="Z124" t="str">
            <v>Non-fragile</v>
          </cell>
          <cell r="AA124" t="str">
            <v>Non-fragile</v>
          </cell>
          <cell r="AB124" t="str">
            <v>Non-fragile</v>
          </cell>
          <cell r="AC124" t="str">
            <v>Non-fragile</v>
          </cell>
          <cell r="AD124" t="str">
            <v>Priority</v>
          </cell>
          <cell r="AE124" t="str">
            <v>Initial self-financing</v>
          </cell>
          <cell r="AF124" t="str">
            <v>Initial self-financing</v>
          </cell>
          <cell r="AG124" t="str">
            <v>Initial self-financing</v>
          </cell>
          <cell r="AH124" t="str">
            <v>Initial self-financing</v>
          </cell>
          <cell r="AI124" t="str">
            <v>Initial self-financing</v>
          </cell>
          <cell r="AJ124" t="str">
            <v>LIC</v>
          </cell>
          <cell r="AK124" t="str">
            <v>LIC</v>
          </cell>
          <cell r="AL124" t="str">
            <v>MIC</v>
          </cell>
          <cell r="AM124" t="str">
            <v>LMIC</v>
          </cell>
          <cell r="AN124">
            <v>970</v>
          </cell>
          <cell r="AO124">
            <v>970</v>
          </cell>
        </row>
        <row r="125">
          <cell r="A125" t="str">
            <v>NLD</v>
          </cell>
          <cell r="B125">
            <v>528</v>
          </cell>
          <cell r="C125" t="str">
            <v>NL</v>
          </cell>
          <cell r="D125" t="str">
            <v>Netherlands</v>
          </cell>
          <cell r="E125" t="str">
            <v>eng</v>
          </cell>
          <cell r="F125">
            <v>1</v>
          </cell>
          <cell r="G125">
            <v>0</v>
          </cell>
          <cell r="H125">
            <v>0</v>
          </cell>
          <cell r="I125">
            <v>0</v>
          </cell>
          <cell r="J125">
            <v>0</v>
          </cell>
          <cell r="K125">
            <v>0</v>
          </cell>
          <cell r="L125">
            <v>0</v>
          </cell>
          <cell r="M125">
            <v>0</v>
          </cell>
          <cell r="N125" t="str">
            <v>EURO</v>
          </cell>
          <cell r="O125" t="str">
            <v>Non-Gavi</v>
          </cell>
          <cell r="P125" t="str">
            <v>Non-Gavi</v>
          </cell>
          <cell r="Q125" t="str">
            <v>Not PEF</v>
          </cell>
          <cell r="R125">
            <v>0</v>
          </cell>
          <cell r="S125" t="str">
            <v>Non-Member</v>
          </cell>
          <cell r="T125">
            <v>0</v>
          </cell>
          <cell r="U125">
            <v>0</v>
          </cell>
          <cell r="V125">
            <v>0</v>
          </cell>
          <cell r="W125">
            <v>0</v>
          </cell>
          <cell r="X125">
            <v>0</v>
          </cell>
          <cell r="Y125">
            <v>0</v>
          </cell>
          <cell r="Z125" t="str">
            <v>Non-fragile</v>
          </cell>
          <cell r="AA125" t="str">
            <v>Non-fragile</v>
          </cell>
          <cell r="AB125" t="str">
            <v>Non-fragile</v>
          </cell>
          <cell r="AC125" t="str">
            <v>Non-fragile</v>
          </cell>
          <cell r="AD125" t="str">
            <v>Non-Gavi</v>
          </cell>
          <cell r="AE125" t="str">
            <v>Non-Gavi</v>
          </cell>
          <cell r="AF125" t="str">
            <v>Non-Gavi</v>
          </cell>
          <cell r="AG125" t="str">
            <v>Non-Gavi</v>
          </cell>
          <cell r="AH125" t="str">
            <v>Non-Gavi</v>
          </cell>
          <cell r="AI125" t="str">
            <v>Non-Gavi</v>
          </cell>
          <cell r="AJ125" t="str">
            <v>HIC</v>
          </cell>
          <cell r="AK125" t="str">
            <v>HIC</v>
          </cell>
          <cell r="AL125" t="str">
            <v>HIC</v>
          </cell>
          <cell r="AM125" t="str">
            <v>HIC</v>
          </cell>
          <cell r="AN125">
            <v>51260</v>
          </cell>
          <cell r="AO125">
            <v>51310</v>
          </cell>
        </row>
        <row r="126">
          <cell r="A126" t="str">
            <v>NZL</v>
          </cell>
          <cell r="B126">
            <v>554</v>
          </cell>
          <cell r="C126" t="str">
            <v>NZ</v>
          </cell>
          <cell r="D126" t="str">
            <v>New Zealand</v>
          </cell>
          <cell r="E126" t="str">
            <v>eng</v>
          </cell>
          <cell r="F126">
            <v>1</v>
          </cell>
          <cell r="G126">
            <v>0</v>
          </cell>
          <cell r="H126">
            <v>0</v>
          </cell>
          <cell r="I126">
            <v>0</v>
          </cell>
          <cell r="J126">
            <v>0</v>
          </cell>
          <cell r="K126">
            <v>0</v>
          </cell>
          <cell r="L126">
            <v>0</v>
          </cell>
          <cell r="M126">
            <v>0</v>
          </cell>
          <cell r="N126" t="str">
            <v>WPRO</v>
          </cell>
          <cell r="O126" t="str">
            <v>Non-Gavi</v>
          </cell>
          <cell r="P126" t="str">
            <v>Non-Gavi</v>
          </cell>
          <cell r="Q126" t="str">
            <v>Not PEF</v>
          </cell>
          <cell r="R126">
            <v>0</v>
          </cell>
          <cell r="S126" t="str">
            <v>Non-Member</v>
          </cell>
          <cell r="T126">
            <v>1</v>
          </cell>
          <cell r="U126">
            <v>0</v>
          </cell>
          <cell r="V126">
            <v>0</v>
          </cell>
          <cell r="W126">
            <v>0</v>
          </cell>
          <cell r="X126">
            <v>0</v>
          </cell>
          <cell r="Y126">
            <v>0</v>
          </cell>
          <cell r="Z126" t="str">
            <v>Non-fragile</v>
          </cell>
          <cell r="AA126" t="str">
            <v>Non-fragile</v>
          </cell>
          <cell r="AB126" t="str">
            <v>Non-fragile</v>
          </cell>
          <cell r="AC126" t="str">
            <v>Non-fragile</v>
          </cell>
          <cell r="AD126" t="str">
            <v>Non-Gavi</v>
          </cell>
          <cell r="AE126" t="str">
            <v>Non-Gavi</v>
          </cell>
          <cell r="AF126" t="str">
            <v>Non-Gavi</v>
          </cell>
          <cell r="AG126" t="str">
            <v>Non-Gavi</v>
          </cell>
          <cell r="AH126" t="str">
            <v>Non-Gavi</v>
          </cell>
          <cell r="AI126" t="str">
            <v>Non-Gavi</v>
          </cell>
          <cell r="AJ126" t="str">
            <v>HIC</v>
          </cell>
          <cell r="AK126" t="str">
            <v>HIC</v>
          </cell>
          <cell r="AL126" t="str">
            <v>HIC</v>
          </cell>
          <cell r="AM126" t="str">
            <v>HIC</v>
          </cell>
          <cell r="AN126">
            <v>41020</v>
          </cell>
          <cell r="AO126">
            <v>41100</v>
          </cell>
        </row>
        <row r="127">
          <cell r="A127" t="str">
            <v>NIC</v>
          </cell>
          <cell r="B127">
            <v>558</v>
          </cell>
          <cell r="C127" t="str">
            <v>NI</v>
          </cell>
          <cell r="D127" t="str">
            <v>Nicaragua</v>
          </cell>
          <cell r="E127" t="str">
            <v>eng</v>
          </cell>
          <cell r="F127">
            <v>1</v>
          </cell>
          <cell r="G127">
            <v>1</v>
          </cell>
          <cell r="H127">
            <v>1</v>
          </cell>
          <cell r="I127">
            <v>1</v>
          </cell>
          <cell r="J127">
            <v>1</v>
          </cell>
          <cell r="K127">
            <v>1</v>
          </cell>
          <cell r="L127">
            <v>0</v>
          </cell>
          <cell r="M127">
            <v>1</v>
          </cell>
          <cell r="N127" t="str">
            <v>PAHO</v>
          </cell>
          <cell r="O127" t="str">
            <v>EMRO-EURO-PAHO</v>
          </cell>
          <cell r="P127" t="str">
            <v>EEP</v>
          </cell>
          <cell r="Q127" t="str">
            <v>Tier 3</v>
          </cell>
          <cell r="R127">
            <v>0</v>
          </cell>
          <cell r="S127" t="str">
            <v>Non-Member</v>
          </cell>
          <cell r="T127">
            <v>0</v>
          </cell>
          <cell r="U127">
            <v>0</v>
          </cell>
          <cell r="V127">
            <v>0</v>
          </cell>
          <cell r="W127">
            <v>0</v>
          </cell>
          <cell r="X127">
            <v>0</v>
          </cell>
          <cell r="Y127">
            <v>1</v>
          </cell>
          <cell r="Z127" t="str">
            <v>Non-fragile</v>
          </cell>
          <cell r="AA127" t="str">
            <v>Non-fragile</v>
          </cell>
          <cell r="AB127" t="str">
            <v>Non-fragile</v>
          </cell>
          <cell r="AC127" t="str">
            <v>Non-fragile</v>
          </cell>
          <cell r="AD127" t="str">
            <v>Post Transition</v>
          </cell>
          <cell r="AE127" t="str">
            <v>Accelerated transition phase</v>
          </cell>
          <cell r="AF127" t="str">
            <v>Accelerated transition phase</v>
          </cell>
          <cell r="AG127" t="str">
            <v>Accelerated transition phase</v>
          </cell>
          <cell r="AH127" t="str">
            <v>Accelerated transition phase</v>
          </cell>
          <cell r="AI127" t="str">
            <v>Accelerated transition phase</v>
          </cell>
          <cell r="AJ127" t="str">
            <v>MIC</v>
          </cell>
          <cell r="AK127" t="str">
            <v>LMIC</v>
          </cell>
          <cell r="AL127" t="str">
            <v>MIC</v>
          </cell>
          <cell r="AM127" t="str">
            <v>LMIC</v>
          </cell>
          <cell r="AN127">
            <v>2020</v>
          </cell>
          <cell r="AO127">
            <v>2020</v>
          </cell>
        </row>
        <row r="128">
          <cell r="A128" t="str">
            <v>NER</v>
          </cell>
          <cell r="B128">
            <v>562</v>
          </cell>
          <cell r="C128" t="str">
            <v>NE</v>
          </cell>
          <cell r="D128" t="str">
            <v>Niger</v>
          </cell>
          <cell r="E128" t="str">
            <v>fr</v>
          </cell>
          <cell r="F128">
            <v>1</v>
          </cell>
          <cell r="G128">
            <v>1</v>
          </cell>
          <cell r="H128">
            <v>1</v>
          </cell>
          <cell r="I128">
            <v>1</v>
          </cell>
          <cell r="J128">
            <v>1</v>
          </cell>
          <cell r="K128">
            <v>1</v>
          </cell>
          <cell r="L128">
            <v>1</v>
          </cell>
          <cell r="M128">
            <v>1</v>
          </cell>
          <cell r="N128" t="str">
            <v>AFRO</v>
          </cell>
          <cell r="O128" t="str">
            <v>Francophone Africa</v>
          </cell>
          <cell r="P128" t="str">
            <v>FA</v>
          </cell>
          <cell r="Q128" t="str">
            <v>Tier 2</v>
          </cell>
          <cell r="R128">
            <v>1</v>
          </cell>
          <cell r="S128" t="str">
            <v>Member</v>
          </cell>
          <cell r="T128">
            <v>0</v>
          </cell>
          <cell r="U128">
            <v>0</v>
          </cell>
          <cell r="V128">
            <v>1</v>
          </cell>
          <cell r="W128">
            <v>1</v>
          </cell>
          <cell r="X128">
            <v>1</v>
          </cell>
          <cell r="Y128">
            <v>1</v>
          </cell>
          <cell r="Z128" t="str">
            <v>Non-fragile</v>
          </cell>
          <cell r="AA128" t="str">
            <v>Non-fragile</v>
          </cell>
          <cell r="AB128" t="str">
            <v>Non-fragile</v>
          </cell>
          <cell r="AC128" t="str">
            <v>Non-fragile</v>
          </cell>
          <cell r="AD128" t="str">
            <v>Extremely fragile</v>
          </cell>
          <cell r="AE128" t="str">
            <v>Initial self-financing</v>
          </cell>
          <cell r="AF128" t="str">
            <v>Initial self-financing</v>
          </cell>
          <cell r="AG128" t="str">
            <v>Initial self-financing</v>
          </cell>
          <cell r="AH128" t="str">
            <v>Initial self-financing</v>
          </cell>
          <cell r="AI128" t="str">
            <v>Initial self-financing</v>
          </cell>
          <cell r="AJ128" t="str">
            <v>LIC</v>
          </cell>
          <cell r="AK128" t="str">
            <v>LIC</v>
          </cell>
          <cell r="AL128" t="str">
            <v>LIC</v>
          </cell>
          <cell r="AM128" t="str">
            <v>LIC</v>
          </cell>
          <cell r="AN128">
            <v>390</v>
          </cell>
          <cell r="AO128">
            <v>540</v>
          </cell>
        </row>
        <row r="129">
          <cell r="A129" t="str">
            <v>NGA</v>
          </cell>
          <cell r="B129">
            <v>566</v>
          </cell>
          <cell r="C129" t="str">
            <v>NG</v>
          </cell>
          <cell r="D129" t="str">
            <v>Nigeria</v>
          </cell>
          <cell r="E129" t="str">
            <v>eng</v>
          </cell>
          <cell r="F129">
            <v>1</v>
          </cell>
          <cell r="G129">
            <v>1</v>
          </cell>
          <cell r="H129">
            <v>1</v>
          </cell>
          <cell r="I129">
            <v>1</v>
          </cell>
          <cell r="J129">
            <v>1</v>
          </cell>
          <cell r="K129">
            <v>1</v>
          </cell>
          <cell r="L129">
            <v>1</v>
          </cell>
          <cell r="M129">
            <v>1</v>
          </cell>
          <cell r="N129" t="str">
            <v>AFRO</v>
          </cell>
          <cell r="O129" t="str">
            <v>Anglophone Africa</v>
          </cell>
          <cell r="P129" t="str">
            <v>AA</v>
          </cell>
          <cell r="Q129" t="str">
            <v>Tier 1</v>
          </cell>
          <cell r="R129">
            <v>1</v>
          </cell>
          <cell r="S129" t="str">
            <v>Non-Member</v>
          </cell>
          <cell r="T129">
            <v>0</v>
          </cell>
          <cell r="U129">
            <v>0</v>
          </cell>
          <cell r="V129">
            <v>1</v>
          </cell>
          <cell r="W129">
            <v>1</v>
          </cell>
          <cell r="X129">
            <v>1</v>
          </cell>
          <cell r="Y129">
            <v>1</v>
          </cell>
          <cell r="Z129" t="str">
            <v>Fragile</v>
          </cell>
          <cell r="AA129" t="str">
            <v>Non-fragile</v>
          </cell>
          <cell r="AB129" t="str">
            <v>Non-fragile</v>
          </cell>
          <cell r="AC129" t="str">
            <v>Fragile</v>
          </cell>
          <cell r="AD129" t="str">
            <v>Pivotal</v>
          </cell>
          <cell r="AE129" t="str">
            <v>Accelerated transition phase</v>
          </cell>
          <cell r="AF129" t="str">
            <v>Accelerated transition phase</v>
          </cell>
          <cell r="AG129" t="str">
            <v>Accelerated transition phase</v>
          </cell>
          <cell r="AH129" t="str">
            <v>Accelerated transition phase</v>
          </cell>
          <cell r="AI129" t="str">
            <v>Accelerated transition phase</v>
          </cell>
          <cell r="AJ129" t="str">
            <v>MIC</v>
          </cell>
          <cell r="AK129" t="str">
            <v>LMIC</v>
          </cell>
          <cell r="AL129" t="str">
            <v>MIC</v>
          </cell>
          <cell r="AM129" t="str">
            <v>LMIC</v>
          </cell>
          <cell r="AN129">
            <v>1960</v>
          </cell>
          <cell r="AO129">
            <v>1970</v>
          </cell>
        </row>
        <row r="130">
          <cell r="A130" t="str">
            <v>NIU</v>
          </cell>
          <cell r="B130">
            <v>570</v>
          </cell>
          <cell r="C130" t="str">
            <v>NU</v>
          </cell>
          <cell r="D130" t="str">
            <v>Niue</v>
          </cell>
          <cell r="E130" t="str">
            <v>eng</v>
          </cell>
          <cell r="F130">
            <v>1</v>
          </cell>
          <cell r="G130">
            <v>0</v>
          </cell>
          <cell r="H130">
            <v>0</v>
          </cell>
          <cell r="I130">
            <v>0</v>
          </cell>
          <cell r="J130">
            <v>0</v>
          </cell>
          <cell r="K130">
            <v>0</v>
          </cell>
          <cell r="L130">
            <v>0</v>
          </cell>
          <cell r="M130">
            <v>0</v>
          </cell>
          <cell r="N130" t="str">
            <v>WPRO</v>
          </cell>
          <cell r="O130" t="str">
            <v>Non-Gavi</v>
          </cell>
          <cell r="P130" t="str">
            <v>Non-Gavi</v>
          </cell>
          <cell r="Q130" t="str">
            <v>Not PEF</v>
          </cell>
          <cell r="R130">
            <v>0</v>
          </cell>
          <cell r="S130" t="str">
            <v>Non-Member</v>
          </cell>
          <cell r="T130">
            <v>0</v>
          </cell>
          <cell r="U130">
            <v>0</v>
          </cell>
          <cell r="V130">
            <v>0</v>
          </cell>
          <cell r="W130">
            <v>0</v>
          </cell>
          <cell r="X130">
            <v>0</v>
          </cell>
          <cell r="Y130">
            <v>0</v>
          </cell>
          <cell r="Z130" t="str">
            <v>Non-fragile</v>
          </cell>
          <cell r="AA130" t="str">
            <v>Non-fragile</v>
          </cell>
          <cell r="AB130" t="str">
            <v>Non-fragile</v>
          </cell>
          <cell r="AC130" t="str">
            <v>Non-fragile</v>
          </cell>
          <cell r="AD130" t="str">
            <v>Non-Gavi</v>
          </cell>
          <cell r="AE130" t="str">
            <v>Non-Gavi</v>
          </cell>
          <cell r="AF130" t="str">
            <v>Non-Gavi</v>
          </cell>
          <cell r="AG130" t="str">
            <v>Non-Gavi</v>
          </cell>
          <cell r="AH130" t="str">
            <v>Non-Gavi</v>
          </cell>
          <cell r="AI130" t="str">
            <v>Non-Gavi</v>
          </cell>
        </row>
        <row r="131">
          <cell r="A131" t="str">
            <v>NOR</v>
          </cell>
          <cell r="B131">
            <v>578</v>
          </cell>
          <cell r="C131" t="str">
            <v>NO</v>
          </cell>
          <cell r="D131" t="str">
            <v>Norway</v>
          </cell>
          <cell r="E131" t="str">
            <v>eng</v>
          </cell>
          <cell r="F131">
            <v>1</v>
          </cell>
          <cell r="G131">
            <v>0</v>
          </cell>
          <cell r="H131">
            <v>0</v>
          </cell>
          <cell r="I131">
            <v>0</v>
          </cell>
          <cell r="J131">
            <v>0</v>
          </cell>
          <cell r="K131">
            <v>0</v>
          </cell>
          <cell r="L131">
            <v>0</v>
          </cell>
          <cell r="M131">
            <v>0</v>
          </cell>
          <cell r="N131" t="str">
            <v>EURO</v>
          </cell>
          <cell r="O131" t="str">
            <v>Non-Gavi</v>
          </cell>
          <cell r="P131" t="str">
            <v>Non-Gavi</v>
          </cell>
          <cell r="Q131" t="str">
            <v>Not PEF</v>
          </cell>
          <cell r="R131">
            <v>0</v>
          </cell>
          <cell r="S131" t="str">
            <v>Non-Member</v>
          </cell>
          <cell r="T131">
            <v>0</v>
          </cell>
          <cell r="U131">
            <v>0</v>
          </cell>
          <cell r="V131">
            <v>0</v>
          </cell>
          <cell r="W131">
            <v>0</v>
          </cell>
          <cell r="X131">
            <v>0</v>
          </cell>
          <cell r="Y131">
            <v>0</v>
          </cell>
          <cell r="Z131" t="str">
            <v>Non-fragile</v>
          </cell>
          <cell r="AA131" t="str">
            <v>Non-fragile</v>
          </cell>
          <cell r="AB131" t="str">
            <v>Non-fragile</v>
          </cell>
          <cell r="AC131" t="str">
            <v>Non-fragile</v>
          </cell>
          <cell r="AD131" t="str">
            <v>Non-Gavi</v>
          </cell>
          <cell r="AE131" t="str">
            <v>Non-Gavi</v>
          </cell>
          <cell r="AF131" t="str">
            <v>Non-Gavi</v>
          </cell>
          <cell r="AG131" t="str">
            <v>Non-Gavi</v>
          </cell>
          <cell r="AH131" t="str">
            <v>Non-Gavi</v>
          </cell>
          <cell r="AI131" t="str">
            <v>Non-Gavi</v>
          </cell>
          <cell r="AJ131" t="str">
            <v>HIC</v>
          </cell>
          <cell r="AK131" t="str">
            <v>HIC</v>
          </cell>
          <cell r="AL131" t="str">
            <v>HIC</v>
          </cell>
          <cell r="AM131" t="str">
            <v>HIC</v>
          </cell>
          <cell r="AN131">
            <v>80640</v>
          </cell>
          <cell r="AO131">
            <v>80640</v>
          </cell>
        </row>
        <row r="132">
          <cell r="A132" t="str">
            <v>OMN</v>
          </cell>
          <cell r="B132">
            <v>512</v>
          </cell>
          <cell r="C132" t="str">
            <v>OM</v>
          </cell>
          <cell r="D132" t="str">
            <v>Oman</v>
          </cell>
          <cell r="E132" t="str">
            <v>eng</v>
          </cell>
          <cell r="F132">
            <v>1</v>
          </cell>
          <cell r="G132">
            <v>0</v>
          </cell>
          <cell r="H132">
            <v>0</v>
          </cell>
          <cell r="I132">
            <v>0</v>
          </cell>
          <cell r="J132">
            <v>0</v>
          </cell>
          <cell r="K132">
            <v>0</v>
          </cell>
          <cell r="L132">
            <v>0</v>
          </cell>
          <cell r="M132">
            <v>0</v>
          </cell>
          <cell r="N132" t="str">
            <v>EMRO</v>
          </cell>
          <cell r="O132" t="str">
            <v>Non-Gavi</v>
          </cell>
          <cell r="P132" t="str">
            <v>Non-Gavi</v>
          </cell>
          <cell r="Q132" t="str">
            <v>Not PEF</v>
          </cell>
          <cell r="R132">
            <v>0</v>
          </cell>
          <cell r="S132" t="str">
            <v>Non-Member</v>
          </cell>
          <cell r="T132">
            <v>0</v>
          </cell>
          <cell r="U132">
            <v>0</v>
          </cell>
          <cell r="V132">
            <v>0</v>
          </cell>
          <cell r="W132">
            <v>0</v>
          </cell>
          <cell r="X132">
            <v>0</v>
          </cell>
          <cell r="Y132">
            <v>1</v>
          </cell>
          <cell r="Z132" t="str">
            <v>Non-fragile</v>
          </cell>
          <cell r="AA132" t="str">
            <v>Non-fragile</v>
          </cell>
          <cell r="AB132" t="str">
            <v>Non-fragile</v>
          </cell>
          <cell r="AC132" t="str">
            <v>Non-fragile</v>
          </cell>
          <cell r="AD132" t="str">
            <v>Non-Gavi</v>
          </cell>
          <cell r="AE132" t="str">
            <v>Non-Gavi</v>
          </cell>
          <cell r="AF132" t="str">
            <v>Non-Gavi</v>
          </cell>
          <cell r="AG132" t="str">
            <v>Non-Gavi</v>
          </cell>
          <cell r="AH132" t="str">
            <v>Non-Gavi</v>
          </cell>
          <cell r="AI132" t="str">
            <v>Non-Gavi</v>
          </cell>
          <cell r="AJ132" t="str">
            <v>HIC</v>
          </cell>
          <cell r="AK132" t="str">
            <v>HIC</v>
          </cell>
          <cell r="AL132" t="str">
            <v>HIC</v>
          </cell>
          <cell r="AM132" t="str">
            <v>HIC</v>
          </cell>
          <cell r="AN132">
            <v>15140</v>
          </cell>
          <cell r="AO132">
            <v>14160</v>
          </cell>
        </row>
        <row r="133">
          <cell r="A133" t="str">
            <v>PAK</v>
          </cell>
          <cell r="B133">
            <v>586</v>
          </cell>
          <cell r="C133" t="str">
            <v>PK</v>
          </cell>
          <cell r="D133" t="str">
            <v>Pakistan</v>
          </cell>
          <cell r="E133" t="str">
            <v>eng</v>
          </cell>
          <cell r="F133">
            <v>1</v>
          </cell>
          <cell r="G133">
            <v>1</v>
          </cell>
          <cell r="H133">
            <v>1</v>
          </cell>
          <cell r="I133">
            <v>1</v>
          </cell>
          <cell r="J133">
            <v>1</v>
          </cell>
          <cell r="K133">
            <v>1</v>
          </cell>
          <cell r="L133">
            <v>1</v>
          </cell>
          <cell r="M133">
            <v>1</v>
          </cell>
          <cell r="N133" t="str">
            <v>EMRO</v>
          </cell>
          <cell r="O133" t="str">
            <v>EMRO-EURO-PAHO</v>
          </cell>
          <cell r="P133" t="str">
            <v>EEP</v>
          </cell>
          <cell r="Q133" t="str">
            <v>Tier 1</v>
          </cell>
          <cell r="R133">
            <v>0</v>
          </cell>
          <cell r="S133" t="str">
            <v>Non-Member</v>
          </cell>
          <cell r="T133">
            <v>1</v>
          </cell>
          <cell r="U133">
            <v>1</v>
          </cell>
          <cell r="V133">
            <v>0</v>
          </cell>
          <cell r="W133">
            <v>0</v>
          </cell>
          <cell r="X133">
            <v>0</v>
          </cell>
          <cell r="Y133">
            <v>1</v>
          </cell>
          <cell r="Z133" t="str">
            <v>Non-fragile</v>
          </cell>
          <cell r="AA133" t="str">
            <v>Non-fragile</v>
          </cell>
          <cell r="AB133" t="str">
            <v>Non-fragile</v>
          </cell>
          <cell r="AC133" t="str">
            <v>Non-fragile</v>
          </cell>
          <cell r="AD133" t="str">
            <v>Pivotal</v>
          </cell>
          <cell r="AE133" t="str">
            <v>Preparatory transition phase</v>
          </cell>
          <cell r="AF133" t="str">
            <v>Preparatory transition phase</v>
          </cell>
          <cell r="AG133" t="str">
            <v>Preparatory transition phase</v>
          </cell>
          <cell r="AH133" t="str">
            <v>Preparatory transition phase</v>
          </cell>
          <cell r="AI133" t="str">
            <v>Preparatory transition phase</v>
          </cell>
          <cell r="AJ133" t="str">
            <v>MIC</v>
          </cell>
          <cell r="AK133" t="str">
            <v>LMIC</v>
          </cell>
          <cell r="AL133" t="str">
            <v>MIC</v>
          </cell>
          <cell r="AM133" t="str">
            <v>LMIC</v>
          </cell>
          <cell r="AN133">
            <v>1590</v>
          </cell>
          <cell r="AO133">
            <v>1590</v>
          </cell>
        </row>
        <row r="134">
          <cell r="A134" t="str">
            <v>PLW</v>
          </cell>
          <cell r="B134">
            <v>585</v>
          </cell>
          <cell r="C134" t="str">
            <v>PW</v>
          </cell>
          <cell r="D134" t="str">
            <v>Palau</v>
          </cell>
          <cell r="E134" t="str">
            <v>eng</v>
          </cell>
          <cell r="F134">
            <v>1</v>
          </cell>
          <cell r="G134">
            <v>0</v>
          </cell>
          <cell r="H134">
            <v>0</v>
          </cell>
          <cell r="I134">
            <v>0</v>
          </cell>
          <cell r="J134">
            <v>0</v>
          </cell>
          <cell r="K134">
            <v>0</v>
          </cell>
          <cell r="L134">
            <v>0</v>
          </cell>
          <cell r="M134">
            <v>0</v>
          </cell>
          <cell r="N134" t="str">
            <v>WPRO</v>
          </cell>
          <cell r="O134" t="str">
            <v>Non-Gavi</v>
          </cell>
          <cell r="P134" t="str">
            <v>Non-Gavi</v>
          </cell>
          <cell r="Q134" t="str">
            <v>Not PEF</v>
          </cell>
          <cell r="R134">
            <v>0</v>
          </cell>
          <cell r="S134" t="str">
            <v>Non-Member</v>
          </cell>
          <cell r="T134">
            <v>1</v>
          </cell>
          <cell r="U134">
            <v>0</v>
          </cell>
          <cell r="V134">
            <v>0</v>
          </cell>
          <cell r="W134">
            <v>0</v>
          </cell>
          <cell r="X134">
            <v>0</v>
          </cell>
          <cell r="Y134">
            <v>0</v>
          </cell>
          <cell r="Z134" t="str">
            <v>Non-fragile</v>
          </cell>
          <cell r="AA134" t="str">
            <v>Non-fragile</v>
          </cell>
          <cell r="AB134" t="str">
            <v>Non-fragile</v>
          </cell>
          <cell r="AC134" t="str">
            <v>Non-fragile</v>
          </cell>
          <cell r="AD134" t="str">
            <v>Non-Gavi</v>
          </cell>
          <cell r="AE134" t="str">
            <v>Non-Gavi</v>
          </cell>
          <cell r="AF134" t="str">
            <v>Non-Gavi</v>
          </cell>
          <cell r="AG134" t="str">
            <v>Non-Gavi</v>
          </cell>
          <cell r="AH134" t="str">
            <v>Non-Gavi</v>
          </cell>
          <cell r="AI134" t="str">
            <v>Non-Gavi</v>
          </cell>
          <cell r="AJ134" t="str">
            <v>HIC</v>
          </cell>
          <cell r="AK134" t="str">
            <v>HIC</v>
          </cell>
          <cell r="AL134" t="str">
            <v>HIC</v>
          </cell>
          <cell r="AM134" t="str">
            <v>HIC</v>
          </cell>
          <cell r="AN134">
            <v>17280</v>
          </cell>
          <cell r="AO134">
            <v>17280</v>
          </cell>
        </row>
        <row r="135">
          <cell r="A135" t="str">
            <v>PSE</v>
          </cell>
          <cell r="B135">
            <v>275</v>
          </cell>
          <cell r="C135" t="str">
            <v>PS</v>
          </cell>
          <cell r="D135" t="str">
            <v>Palestinian Territory</v>
          </cell>
          <cell r="E135" t="str">
            <v>eng</v>
          </cell>
          <cell r="F135">
            <v>1</v>
          </cell>
          <cell r="G135">
            <v>0</v>
          </cell>
          <cell r="H135">
            <v>0</v>
          </cell>
          <cell r="I135">
            <v>0</v>
          </cell>
          <cell r="J135">
            <v>0</v>
          </cell>
          <cell r="K135">
            <v>0</v>
          </cell>
          <cell r="L135">
            <v>0</v>
          </cell>
          <cell r="M135">
            <v>1</v>
          </cell>
          <cell r="N135" t="str">
            <v>PAHO</v>
          </cell>
          <cell r="O135" t="str">
            <v>Non-Gavi</v>
          </cell>
          <cell r="P135" t="str">
            <v>Non-Gavi</v>
          </cell>
          <cell r="Q135" t="str">
            <v>Not PEF</v>
          </cell>
          <cell r="R135">
            <v>0</v>
          </cell>
          <cell r="S135" t="str">
            <v>Non-Member</v>
          </cell>
          <cell r="T135">
            <v>0</v>
          </cell>
          <cell r="U135">
            <v>0</v>
          </cell>
          <cell r="V135">
            <v>0</v>
          </cell>
          <cell r="W135">
            <v>0</v>
          </cell>
          <cell r="X135">
            <v>0</v>
          </cell>
          <cell r="Y135">
            <v>0</v>
          </cell>
          <cell r="Z135" t="str">
            <v>Non-fragile</v>
          </cell>
          <cell r="AA135" t="str">
            <v>Non-fragile</v>
          </cell>
          <cell r="AB135" t="str">
            <v>Non-fragile</v>
          </cell>
          <cell r="AC135" t="str">
            <v>Non-fragile</v>
          </cell>
          <cell r="AD135" t="str">
            <v>Non-Gavi</v>
          </cell>
          <cell r="AE135" t="str">
            <v>Non-Gavi</v>
          </cell>
          <cell r="AF135" t="str">
            <v>Non-Gavi</v>
          </cell>
          <cell r="AG135" t="str">
            <v>Non-Gavi</v>
          </cell>
          <cell r="AH135" t="str">
            <v>Non-Gavi</v>
          </cell>
          <cell r="AI135" t="str">
            <v>Non-Gavi</v>
          </cell>
          <cell r="AJ135" t="str">
            <v>MIC</v>
          </cell>
          <cell r="AK135" t="str">
            <v>LMIC</v>
          </cell>
          <cell r="AL135" t="str">
            <v>MIC</v>
          </cell>
          <cell r="AM135" t="str">
            <v>LMIC</v>
          </cell>
          <cell r="AN135">
            <v>3710</v>
          </cell>
          <cell r="AO135">
            <v>3710</v>
          </cell>
        </row>
        <row r="136">
          <cell r="A136" t="str">
            <v>PAN</v>
          </cell>
          <cell r="B136">
            <v>591</v>
          </cell>
          <cell r="C136" t="str">
            <v>PA</v>
          </cell>
          <cell r="D136" t="str">
            <v>Panama</v>
          </cell>
          <cell r="E136" t="str">
            <v>eng</v>
          </cell>
          <cell r="F136">
            <v>1</v>
          </cell>
          <cell r="G136">
            <v>0</v>
          </cell>
          <cell r="H136">
            <v>0</v>
          </cell>
          <cell r="I136">
            <v>0</v>
          </cell>
          <cell r="J136">
            <v>0</v>
          </cell>
          <cell r="K136">
            <v>0</v>
          </cell>
          <cell r="L136">
            <v>0</v>
          </cell>
          <cell r="M136">
            <v>0</v>
          </cell>
          <cell r="N136" t="str">
            <v>PAHO</v>
          </cell>
          <cell r="O136" t="str">
            <v>Non-Gavi</v>
          </cell>
          <cell r="P136" t="str">
            <v>Non-Gavi</v>
          </cell>
          <cell r="Q136" t="str">
            <v>Not PEF</v>
          </cell>
          <cell r="R136">
            <v>0</v>
          </cell>
          <cell r="S136" t="str">
            <v>Non-Member</v>
          </cell>
          <cell r="T136">
            <v>0</v>
          </cell>
          <cell r="U136">
            <v>0</v>
          </cell>
          <cell r="V136">
            <v>0</v>
          </cell>
          <cell r="W136">
            <v>0</v>
          </cell>
          <cell r="X136">
            <v>0</v>
          </cell>
          <cell r="Y136">
            <v>1</v>
          </cell>
          <cell r="Z136" t="str">
            <v>Non-fragile</v>
          </cell>
          <cell r="AA136" t="str">
            <v>Non-fragile</v>
          </cell>
          <cell r="AB136" t="str">
            <v>Non-fragile</v>
          </cell>
          <cell r="AC136" t="str">
            <v>Non-fragile</v>
          </cell>
          <cell r="AD136" t="str">
            <v>Non-Gavi</v>
          </cell>
          <cell r="AE136" t="str">
            <v>Non-Gavi</v>
          </cell>
          <cell r="AF136" t="str">
            <v>Non-Gavi</v>
          </cell>
          <cell r="AG136" t="str">
            <v>Non-Gavi</v>
          </cell>
          <cell r="AH136" t="str">
            <v>Non-Gavi</v>
          </cell>
          <cell r="AI136" t="str">
            <v>Non-Gavi</v>
          </cell>
          <cell r="AJ136" t="str">
            <v>HIC</v>
          </cell>
          <cell r="AK136" t="str">
            <v>HIC</v>
          </cell>
          <cell r="AL136" t="str">
            <v>HIC</v>
          </cell>
          <cell r="AM136" t="str">
            <v>HIC</v>
          </cell>
          <cell r="AN136">
            <v>14370</v>
          </cell>
          <cell r="AO136">
            <v>14420</v>
          </cell>
        </row>
        <row r="137">
          <cell r="A137" t="str">
            <v>PNG</v>
          </cell>
          <cell r="B137">
            <v>598</v>
          </cell>
          <cell r="C137" t="str">
            <v>PG</v>
          </cell>
          <cell r="D137" t="str">
            <v>Papua New Guinea</v>
          </cell>
          <cell r="E137" t="str">
            <v>eng</v>
          </cell>
          <cell r="F137">
            <v>1</v>
          </cell>
          <cell r="G137">
            <v>1</v>
          </cell>
          <cell r="H137">
            <v>1</v>
          </cell>
          <cell r="I137">
            <v>1</v>
          </cell>
          <cell r="J137">
            <v>1</v>
          </cell>
          <cell r="K137">
            <v>1</v>
          </cell>
          <cell r="L137">
            <v>1</v>
          </cell>
          <cell r="M137">
            <v>1</v>
          </cell>
          <cell r="N137" t="str">
            <v>WPRO</v>
          </cell>
          <cell r="O137" t="str">
            <v>Asia-Pacific</v>
          </cell>
          <cell r="P137" t="str">
            <v>AP</v>
          </cell>
          <cell r="Q137" t="str">
            <v>Tier 2</v>
          </cell>
          <cell r="R137">
            <v>0</v>
          </cell>
          <cell r="S137" t="str">
            <v>Non-Member</v>
          </cell>
          <cell r="T137">
            <v>1</v>
          </cell>
          <cell r="U137">
            <v>1</v>
          </cell>
          <cell r="V137">
            <v>0</v>
          </cell>
          <cell r="W137">
            <v>0</v>
          </cell>
          <cell r="X137">
            <v>0</v>
          </cell>
          <cell r="Y137">
            <v>1</v>
          </cell>
          <cell r="Z137" t="str">
            <v>Fragile</v>
          </cell>
          <cell r="AA137" t="str">
            <v>Fragile</v>
          </cell>
          <cell r="AB137" t="str">
            <v>Fragile</v>
          </cell>
          <cell r="AC137" t="str">
            <v>Fragile</v>
          </cell>
          <cell r="AD137" t="str">
            <v>Priority</v>
          </cell>
          <cell r="AE137" t="str">
            <v>Accelerated transition phase</v>
          </cell>
          <cell r="AF137" t="str">
            <v>Accelerated transition phase</v>
          </cell>
          <cell r="AG137" t="str">
            <v>Accelerated transition phase</v>
          </cell>
          <cell r="AH137" t="str">
            <v>Accelerated transition phase</v>
          </cell>
          <cell r="AI137" t="str">
            <v>Accelerated transition phase</v>
          </cell>
          <cell r="AJ137" t="str">
            <v>MIC</v>
          </cell>
          <cell r="AK137" t="str">
            <v>LMIC</v>
          </cell>
          <cell r="AL137" t="str">
            <v>MIC</v>
          </cell>
          <cell r="AM137" t="str">
            <v>LMIC</v>
          </cell>
          <cell r="AN137">
            <v>2570</v>
          </cell>
          <cell r="AO137">
            <v>2570</v>
          </cell>
        </row>
        <row r="138">
          <cell r="A138" t="str">
            <v>PRY</v>
          </cell>
          <cell r="B138">
            <v>600</v>
          </cell>
          <cell r="C138" t="str">
            <v>PY</v>
          </cell>
          <cell r="D138" t="str">
            <v>Paraguay</v>
          </cell>
          <cell r="E138" t="str">
            <v>eng</v>
          </cell>
          <cell r="F138">
            <v>1</v>
          </cell>
          <cell r="G138">
            <v>0</v>
          </cell>
          <cell r="H138">
            <v>0</v>
          </cell>
          <cell r="I138">
            <v>0</v>
          </cell>
          <cell r="J138">
            <v>0</v>
          </cell>
          <cell r="K138">
            <v>0</v>
          </cell>
          <cell r="L138">
            <v>0</v>
          </cell>
          <cell r="M138">
            <v>1</v>
          </cell>
          <cell r="N138" t="str">
            <v>PAHO</v>
          </cell>
          <cell r="O138" t="str">
            <v>Non-Gavi</v>
          </cell>
          <cell r="P138" t="str">
            <v>Non-Gavi</v>
          </cell>
          <cell r="Q138" t="str">
            <v>Not PEF</v>
          </cell>
          <cell r="R138">
            <v>0</v>
          </cell>
          <cell r="S138" t="str">
            <v>Non-Member</v>
          </cell>
          <cell r="T138">
            <v>0</v>
          </cell>
          <cell r="U138">
            <v>0</v>
          </cell>
          <cell r="V138">
            <v>0</v>
          </cell>
          <cell r="W138">
            <v>0</v>
          </cell>
          <cell r="X138">
            <v>0</v>
          </cell>
          <cell r="Y138">
            <v>1</v>
          </cell>
          <cell r="Z138" t="str">
            <v>Non-fragile</v>
          </cell>
          <cell r="AA138" t="str">
            <v>Non-fragile</v>
          </cell>
          <cell r="AB138" t="str">
            <v>Non-fragile</v>
          </cell>
          <cell r="AC138" t="str">
            <v>Non-fragile</v>
          </cell>
          <cell r="AD138" t="str">
            <v>Non-Gavi</v>
          </cell>
          <cell r="AE138" t="str">
            <v>Non-Gavi</v>
          </cell>
          <cell r="AF138" t="str">
            <v>Non-Gavi</v>
          </cell>
          <cell r="AG138" t="str">
            <v>Non-Gavi</v>
          </cell>
          <cell r="AH138" t="str">
            <v>Non-Gavi</v>
          </cell>
          <cell r="AI138" t="str">
            <v>Non-Gavi</v>
          </cell>
          <cell r="AJ138" t="str">
            <v>MIC</v>
          </cell>
          <cell r="AK138" t="str">
            <v>UMIC</v>
          </cell>
          <cell r="AL138" t="str">
            <v>MIC</v>
          </cell>
          <cell r="AM138" t="str">
            <v>UMIC</v>
          </cell>
          <cell r="AN138">
            <v>5670</v>
          </cell>
          <cell r="AO138">
            <v>5620</v>
          </cell>
        </row>
        <row r="139">
          <cell r="A139" t="str">
            <v>PER</v>
          </cell>
          <cell r="B139">
            <v>604</v>
          </cell>
          <cell r="C139" t="str">
            <v>PE</v>
          </cell>
          <cell r="D139" t="str">
            <v>Peru</v>
          </cell>
          <cell r="E139" t="str">
            <v>eng</v>
          </cell>
          <cell r="F139">
            <v>1</v>
          </cell>
          <cell r="G139">
            <v>0</v>
          </cell>
          <cell r="H139">
            <v>0</v>
          </cell>
          <cell r="I139">
            <v>0</v>
          </cell>
          <cell r="J139">
            <v>0</v>
          </cell>
          <cell r="K139">
            <v>0</v>
          </cell>
          <cell r="L139">
            <v>0</v>
          </cell>
          <cell r="M139">
            <v>0</v>
          </cell>
          <cell r="N139" t="str">
            <v>PAHO</v>
          </cell>
          <cell r="O139" t="str">
            <v>Non-Gavi</v>
          </cell>
          <cell r="P139" t="str">
            <v>Non-Gavi</v>
          </cell>
          <cell r="Q139" t="str">
            <v>Not PEF</v>
          </cell>
          <cell r="R139">
            <v>0</v>
          </cell>
          <cell r="S139" t="str">
            <v>Non-Member</v>
          </cell>
          <cell r="T139">
            <v>0</v>
          </cell>
          <cell r="U139">
            <v>0</v>
          </cell>
          <cell r="V139">
            <v>0</v>
          </cell>
          <cell r="W139">
            <v>0</v>
          </cell>
          <cell r="X139">
            <v>0</v>
          </cell>
          <cell r="Y139">
            <v>1</v>
          </cell>
          <cell r="Z139" t="str">
            <v>Non-fragile</v>
          </cell>
          <cell r="AA139" t="str">
            <v>Non-fragile</v>
          </cell>
          <cell r="AB139" t="str">
            <v>Non-fragile</v>
          </cell>
          <cell r="AC139" t="str">
            <v>Non-fragile</v>
          </cell>
          <cell r="AD139" t="str">
            <v>Non-Gavi</v>
          </cell>
          <cell r="AE139" t="str">
            <v>Non-Gavi</v>
          </cell>
          <cell r="AF139" t="str">
            <v>Non-Gavi</v>
          </cell>
          <cell r="AG139" t="str">
            <v>Non-Gavi</v>
          </cell>
          <cell r="AH139" t="str">
            <v>Non-Gavi</v>
          </cell>
          <cell r="AI139" t="str">
            <v>Non-Gavi</v>
          </cell>
          <cell r="AJ139" t="str">
            <v>MIC</v>
          </cell>
          <cell r="AK139" t="str">
            <v>UMIC</v>
          </cell>
          <cell r="AL139" t="str">
            <v>MIC</v>
          </cell>
          <cell r="AM139" t="str">
            <v>UMIC</v>
          </cell>
          <cell r="AN139">
            <v>6470</v>
          </cell>
          <cell r="AO139">
            <v>6470</v>
          </cell>
        </row>
        <row r="140">
          <cell r="A140" t="str">
            <v>PHL</v>
          </cell>
          <cell r="B140">
            <v>608</v>
          </cell>
          <cell r="C140" t="str">
            <v>PH</v>
          </cell>
          <cell r="D140" t="str">
            <v>Philippines</v>
          </cell>
          <cell r="E140" t="str">
            <v>eng</v>
          </cell>
          <cell r="F140">
            <v>1</v>
          </cell>
          <cell r="G140">
            <v>0</v>
          </cell>
          <cell r="H140">
            <v>0</v>
          </cell>
          <cell r="I140">
            <v>0</v>
          </cell>
          <cell r="J140">
            <v>0</v>
          </cell>
          <cell r="K140">
            <v>0</v>
          </cell>
          <cell r="L140">
            <v>0</v>
          </cell>
          <cell r="M140">
            <v>1</v>
          </cell>
          <cell r="N140" t="str">
            <v>WPRO</v>
          </cell>
          <cell r="O140" t="str">
            <v>Non-Gavi</v>
          </cell>
          <cell r="P140" t="str">
            <v>Non-Gavi</v>
          </cell>
          <cell r="Q140" t="str">
            <v>Not PEF</v>
          </cell>
          <cell r="R140">
            <v>0</v>
          </cell>
          <cell r="S140" t="str">
            <v>Non-Member</v>
          </cell>
          <cell r="T140">
            <v>1</v>
          </cell>
          <cell r="U140">
            <v>0</v>
          </cell>
          <cell r="V140">
            <v>0</v>
          </cell>
          <cell r="W140">
            <v>0</v>
          </cell>
          <cell r="X140">
            <v>0</v>
          </cell>
          <cell r="Y140">
            <v>1</v>
          </cell>
          <cell r="Z140" t="str">
            <v>Non-fragile</v>
          </cell>
          <cell r="AA140" t="str">
            <v>Non-fragile</v>
          </cell>
          <cell r="AB140" t="str">
            <v>Non-fragile</v>
          </cell>
          <cell r="AC140" t="str">
            <v>Non-fragile</v>
          </cell>
          <cell r="AD140" t="str">
            <v>Non-Gavi</v>
          </cell>
          <cell r="AE140" t="str">
            <v>Non-Gavi</v>
          </cell>
          <cell r="AF140" t="str">
            <v>Non-Gavi</v>
          </cell>
          <cell r="AG140" t="str">
            <v>Non-Gavi</v>
          </cell>
          <cell r="AH140" t="str">
            <v>Non-Gavi</v>
          </cell>
          <cell r="AI140" t="str">
            <v>Non-Gavi</v>
          </cell>
          <cell r="AJ140" t="str">
            <v>MIC</v>
          </cell>
          <cell r="AK140" t="str">
            <v>LMIC</v>
          </cell>
          <cell r="AL140" t="str">
            <v>MIC</v>
          </cell>
          <cell r="AM140" t="str">
            <v>LMIC</v>
          </cell>
          <cell r="AN140">
            <v>3830</v>
          </cell>
          <cell r="AO140">
            <v>3710</v>
          </cell>
        </row>
        <row r="141">
          <cell r="A141" t="str">
            <v>POL</v>
          </cell>
          <cell r="B141">
            <v>616</v>
          </cell>
          <cell r="C141" t="str">
            <v>PL</v>
          </cell>
          <cell r="D141" t="str">
            <v>Poland</v>
          </cell>
          <cell r="E141" t="str">
            <v>eng</v>
          </cell>
          <cell r="F141">
            <v>1</v>
          </cell>
          <cell r="G141">
            <v>0</v>
          </cell>
          <cell r="H141">
            <v>0</v>
          </cell>
          <cell r="I141">
            <v>0</v>
          </cell>
          <cell r="J141">
            <v>0</v>
          </cell>
          <cell r="K141">
            <v>0</v>
          </cell>
          <cell r="L141">
            <v>0</v>
          </cell>
          <cell r="M141">
            <v>0</v>
          </cell>
          <cell r="N141" t="str">
            <v>EURO</v>
          </cell>
          <cell r="O141" t="str">
            <v>Non-Gavi</v>
          </cell>
          <cell r="P141" t="str">
            <v>Non-Gavi</v>
          </cell>
          <cell r="Q141" t="str">
            <v>Not PEF</v>
          </cell>
          <cell r="R141">
            <v>0</v>
          </cell>
          <cell r="S141" t="str">
            <v>Non-Member</v>
          </cell>
          <cell r="T141">
            <v>0</v>
          </cell>
          <cell r="U141">
            <v>0</v>
          </cell>
          <cell r="V141">
            <v>0</v>
          </cell>
          <cell r="W141">
            <v>0</v>
          </cell>
          <cell r="X141">
            <v>0</v>
          </cell>
          <cell r="Y141">
            <v>0</v>
          </cell>
          <cell r="Z141" t="str">
            <v>Non-fragile</v>
          </cell>
          <cell r="AA141" t="str">
            <v>Non-fragile</v>
          </cell>
          <cell r="AB141" t="str">
            <v>Non-fragile</v>
          </cell>
          <cell r="AC141" t="str">
            <v>Non-fragile</v>
          </cell>
          <cell r="AD141" t="str">
            <v>Non-Gavi</v>
          </cell>
          <cell r="AE141" t="str">
            <v>Non-Gavi</v>
          </cell>
          <cell r="AF141" t="str">
            <v>Non-Gavi</v>
          </cell>
          <cell r="AG141" t="str">
            <v>Non-Gavi</v>
          </cell>
          <cell r="AH141" t="str">
            <v>Non-Gavi</v>
          </cell>
          <cell r="AI141" t="str">
            <v>Non-Gavi</v>
          </cell>
          <cell r="AJ141" t="str">
            <v>HIC</v>
          </cell>
          <cell r="AK141" t="str">
            <v>HIC</v>
          </cell>
          <cell r="AL141" t="str">
            <v>HIC</v>
          </cell>
          <cell r="AM141" t="str">
            <v>HIC</v>
          </cell>
          <cell r="AN141">
            <v>14100</v>
          </cell>
          <cell r="AO141">
            <v>14150</v>
          </cell>
        </row>
        <row r="142">
          <cell r="A142" t="str">
            <v>PRT</v>
          </cell>
          <cell r="B142">
            <v>620</v>
          </cell>
          <cell r="C142" t="str">
            <v>PT</v>
          </cell>
          <cell r="D142" t="str">
            <v>Portugal</v>
          </cell>
          <cell r="E142" t="str">
            <v>eng</v>
          </cell>
          <cell r="F142">
            <v>1</v>
          </cell>
          <cell r="G142">
            <v>0</v>
          </cell>
          <cell r="H142">
            <v>0</v>
          </cell>
          <cell r="I142">
            <v>0</v>
          </cell>
          <cell r="J142">
            <v>0</v>
          </cell>
          <cell r="K142">
            <v>0</v>
          </cell>
          <cell r="L142">
            <v>0</v>
          </cell>
          <cell r="M142">
            <v>0</v>
          </cell>
          <cell r="N142" t="str">
            <v>EURO</v>
          </cell>
          <cell r="O142" t="str">
            <v>Non-Gavi</v>
          </cell>
          <cell r="P142" t="str">
            <v>Non-Gavi</v>
          </cell>
          <cell r="Q142" t="str">
            <v>Not PEF</v>
          </cell>
          <cell r="R142">
            <v>0</v>
          </cell>
          <cell r="S142" t="str">
            <v>Non-Member</v>
          </cell>
          <cell r="T142">
            <v>0</v>
          </cell>
          <cell r="U142">
            <v>0</v>
          </cell>
          <cell r="V142">
            <v>0</v>
          </cell>
          <cell r="W142">
            <v>0</v>
          </cell>
          <cell r="X142">
            <v>0</v>
          </cell>
          <cell r="Y142">
            <v>0</v>
          </cell>
          <cell r="Z142" t="str">
            <v>Non-fragile</v>
          </cell>
          <cell r="AA142" t="str">
            <v>Non-fragile</v>
          </cell>
          <cell r="AB142" t="str">
            <v>Non-fragile</v>
          </cell>
          <cell r="AC142" t="str">
            <v>Non-fragile</v>
          </cell>
          <cell r="AD142" t="str">
            <v>Non-Gavi</v>
          </cell>
          <cell r="AE142" t="str">
            <v>Non-Gavi</v>
          </cell>
          <cell r="AF142" t="str">
            <v>Non-Gavi</v>
          </cell>
          <cell r="AG142" t="str">
            <v>Non-Gavi</v>
          </cell>
          <cell r="AH142" t="str">
            <v>Non-Gavi</v>
          </cell>
          <cell r="AI142" t="str">
            <v>Non-Gavi</v>
          </cell>
          <cell r="AJ142" t="str">
            <v>HIC</v>
          </cell>
          <cell r="AK142" t="str">
            <v>HIC</v>
          </cell>
          <cell r="AL142" t="str">
            <v>HIC</v>
          </cell>
          <cell r="AM142" t="str">
            <v>HIC</v>
          </cell>
          <cell r="AN142">
            <v>21980</v>
          </cell>
          <cell r="AO142">
            <v>21990</v>
          </cell>
        </row>
        <row r="143">
          <cell r="A143" t="str">
            <v>QAT</v>
          </cell>
          <cell r="B143">
            <v>634</v>
          </cell>
          <cell r="C143" t="str">
            <v>QA</v>
          </cell>
          <cell r="D143" t="str">
            <v>Qatar</v>
          </cell>
          <cell r="E143" t="str">
            <v>eng</v>
          </cell>
          <cell r="F143">
            <v>1</v>
          </cell>
          <cell r="G143">
            <v>0</v>
          </cell>
          <cell r="H143">
            <v>0</v>
          </cell>
          <cell r="I143">
            <v>0</v>
          </cell>
          <cell r="J143">
            <v>0</v>
          </cell>
          <cell r="K143">
            <v>0</v>
          </cell>
          <cell r="L143">
            <v>0</v>
          </cell>
          <cell r="M143">
            <v>0</v>
          </cell>
          <cell r="N143" t="str">
            <v>EMRO</v>
          </cell>
          <cell r="O143" t="str">
            <v>Non-Gavi</v>
          </cell>
          <cell r="P143" t="str">
            <v>Non-Gavi</v>
          </cell>
          <cell r="Q143" t="str">
            <v>Not PEF</v>
          </cell>
          <cell r="R143">
            <v>0</v>
          </cell>
          <cell r="S143" t="str">
            <v>Non-Member</v>
          </cell>
          <cell r="T143">
            <v>0</v>
          </cell>
          <cell r="U143">
            <v>0</v>
          </cell>
          <cell r="V143">
            <v>0</v>
          </cell>
          <cell r="W143">
            <v>0</v>
          </cell>
          <cell r="X143">
            <v>0</v>
          </cell>
          <cell r="Y143">
            <v>1</v>
          </cell>
          <cell r="Z143" t="str">
            <v>Non-fragile</v>
          </cell>
          <cell r="AA143" t="str">
            <v>Non-fragile</v>
          </cell>
          <cell r="AB143" t="str">
            <v>Non-fragile</v>
          </cell>
          <cell r="AC143" t="str">
            <v>Non-fragile</v>
          </cell>
          <cell r="AD143" t="str">
            <v>Non-Gavi</v>
          </cell>
          <cell r="AE143" t="str">
            <v>Non-Gavi</v>
          </cell>
          <cell r="AF143" t="str">
            <v>Non-Gavi</v>
          </cell>
          <cell r="AG143" t="str">
            <v>Non-Gavi</v>
          </cell>
          <cell r="AH143" t="str">
            <v>Non-Gavi</v>
          </cell>
          <cell r="AI143" t="str">
            <v>Non-Gavi</v>
          </cell>
          <cell r="AJ143" t="str">
            <v>HIC</v>
          </cell>
          <cell r="AK143" t="str">
            <v>HIC</v>
          </cell>
          <cell r="AL143" t="str">
            <v>HIC</v>
          </cell>
          <cell r="AM143" t="str">
            <v>HIC</v>
          </cell>
          <cell r="AN143">
            <v>61150</v>
          </cell>
          <cell r="AO143">
            <v>61150</v>
          </cell>
        </row>
        <row r="144">
          <cell r="A144" t="str">
            <v>ROU</v>
          </cell>
          <cell r="B144">
            <v>642</v>
          </cell>
          <cell r="C144" t="str">
            <v>RO</v>
          </cell>
          <cell r="D144" t="str">
            <v>Romania</v>
          </cell>
          <cell r="E144" t="str">
            <v>eng</v>
          </cell>
          <cell r="F144">
            <v>1</v>
          </cell>
          <cell r="G144">
            <v>0</v>
          </cell>
          <cell r="H144">
            <v>0</v>
          </cell>
          <cell r="I144">
            <v>0</v>
          </cell>
          <cell r="J144">
            <v>0</v>
          </cell>
          <cell r="K144">
            <v>0</v>
          </cell>
          <cell r="L144">
            <v>0</v>
          </cell>
          <cell r="M144">
            <v>0</v>
          </cell>
          <cell r="N144" t="str">
            <v>EURO</v>
          </cell>
          <cell r="O144" t="str">
            <v>Non-Gavi</v>
          </cell>
          <cell r="P144" t="str">
            <v>Non-Gavi</v>
          </cell>
          <cell r="Q144" t="str">
            <v>Not PEF</v>
          </cell>
          <cell r="R144">
            <v>0</v>
          </cell>
          <cell r="S144" t="str">
            <v>Non-Member</v>
          </cell>
          <cell r="T144">
            <v>0</v>
          </cell>
          <cell r="U144">
            <v>0</v>
          </cell>
          <cell r="V144">
            <v>0</v>
          </cell>
          <cell r="W144">
            <v>0</v>
          </cell>
          <cell r="X144">
            <v>0</v>
          </cell>
          <cell r="Y144">
            <v>0</v>
          </cell>
          <cell r="Z144" t="str">
            <v>Non-fragile</v>
          </cell>
          <cell r="AA144" t="str">
            <v>Non-fragile</v>
          </cell>
          <cell r="AB144" t="str">
            <v>Non-fragile</v>
          </cell>
          <cell r="AC144" t="str">
            <v>Non-fragile</v>
          </cell>
          <cell r="AD144" t="str">
            <v>Non-Gavi</v>
          </cell>
          <cell r="AE144" t="str">
            <v>Non-Gavi</v>
          </cell>
          <cell r="AF144" t="str">
            <v>Non-Gavi</v>
          </cell>
          <cell r="AG144" t="str">
            <v>Non-Gavi</v>
          </cell>
          <cell r="AH144" t="str">
            <v>Non-Gavi</v>
          </cell>
          <cell r="AI144" t="str">
            <v>Non-Gavi</v>
          </cell>
          <cell r="AJ144" t="str">
            <v>MIC</v>
          </cell>
          <cell r="AK144" t="str">
            <v>UMIC</v>
          </cell>
          <cell r="AL144" t="str">
            <v>HIC</v>
          </cell>
          <cell r="AM144" t="str">
            <v>HIC</v>
          </cell>
          <cell r="AN144">
            <v>11300</v>
          </cell>
          <cell r="AO144">
            <v>11430</v>
          </cell>
        </row>
        <row r="145">
          <cell r="A145" t="str">
            <v>RUS</v>
          </cell>
          <cell r="B145">
            <v>643</v>
          </cell>
          <cell r="C145" t="str">
            <v>RU</v>
          </cell>
          <cell r="D145" t="str">
            <v>Russian Federation</v>
          </cell>
          <cell r="E145" t="str">
            <v>eng</v>
          </cell>
          <cell r="F145">
            <v>1</v>
          </cell>
          <cell r="G145">
            <v>0</v>
          </cell>
          <cell r="H145">
            <v>0</v>
          </cell>
          <cell r="I145">
            <v>0</v>
          </cell>
          <cell r="J145">
            <v>0</v>
          </cell>
          <cell r="K145">
            <v>0</v>
          </cell>
          <cell r="L145">
            <v>0</v>
          </cell>
          <cell r="M145">
            <v>0</v>
          </cell>
          <cell r="N145" t="str">
            <v>EURO</v>
          </cell>
          <cell r="O145" t="str">
            <v>Non-Gavi</v>
          </cell>
          <cell r="P145" t="str">
            <v>Non-Gavi</v>
          </cell>
          <cell r="Q145" t="str">
            <v>Not PEF</v>
          </cell>
          <cell r="R145">
            <v>0</v>
          </cell>
          <cell r="S145" t="str">
            <v>Non-Member</v>
          </cell>
          <cell r="T145">
            <v>0</v>
          </cell>
          <cell r="U145">
            <v>0</v>
          </cell>
          <cell r="V145">
            <v>0</v>
          </cell>
          <cell r="W145">
            <v>0</v>
          </cell>
          <cell r="X145">
            <v>0</v>
          </cell>
          <cell r="Y145">
            <v>1</v>
          </cell>
          <cell r="Z145" t="str">
            <v>Non-fragile</v>
          </cell>
          <cell r="AA145" t="str">
            <v>Non-fragile</v>
          </cell>
          <cell r="AB145" t="str">
            <v>Non-fragile</v>
          </cell>
          <cell r="AC145" t="str">
            <v>Non-fragile</v>
          </cell>
          <cell r="AD145" t="str">
            <v>Non-Gavi</v>
          </cell>
          <cell r="AE145" t="str">
            <v>Non-Gavi</v>
          </cell>
          <cell r="AF145" t="str">
            <v>Non-Gavi</v>
          </cell>
          <cell r="AG145" t="str">
            <v>Non-Gavi</v>
          </cell>
          <cell r="AH145" t="str">
            <v>Non-Gavi</v>
          </cell>
          <cell r="AI145" t="str">
            <v>Non-Gavi</v>
          </cell>
          <cell r="AJ145" t="str">
            <v>MIC</v>
          </cell>
          <cell r="AK145" t="str">
            <v>UMIC</v>
          </cell>
          <cell r="AL145" t="str">
            <v>MIC</v>
          </cell>
          <cell r="AM145" t="str">
            <v>UMIC</v>
          </cell>
          <cell r="AN145">
            <v>10230</v>
          </cell>
          <cell r="AO145">
            <v>10250</v>
          </cell>
        </row>
        <row r="146">
          <cell r="A146" t="str">
            <v>RWA</v>
          </cell>
          <cell r="B146">
            <v>646</v>
          </cell>
          <cell r="C146" t="str">
            <v>RW</v>
          </cell>
          <cell r="D146" t="str">
            <v>Rwanda</v>
          </cell>
          <cell r="E146" t="str">
            <v>eng</v>
          </cell>
          <cell r="F146">
            <v>1</v>
          </cell>
          <cell r="G146">
            <v>1</v>
          </cell>
          <cell r="H146">
            <v>1</v>
          </cell>
          <cell r="I146">
            <v>1</v>
          </cell>
          <cell r="J146">
            <v>1</v>
          </cell>
          <cell r="K146">
            <v>1</v>
          </cell>
          <cell r="L146">
            <v>1</v>
          </cell>
          <cell r="M146">
            <v>1</v>
          </cell>
          <cell r="N146" t="str">
            <v>AFRO</v>
          </cell>
          <cell r="O146" t="str">
            <v>Anglophone Africa</v>
          </cell>
          <cell r="P146" t="str">
            <v>AA</v>
          </cell>
          <cell r="Q146" t="str">
            <v>Tier 3</v>
          </cell>
          <cell r="R146">
            <v>1</v>
          </cell>
          <cell r="S146" t="str">
            <v>Member</v>
          </cell>
          <cell r="T146">
            <v>0</v>
          </cell>
          <cell r="U146">
            <v>0</v>
          </cell>
          <cell r="V146">
            <v>1</v>
          </cell>
          <cell r="W146">
            <v>1</v>
          </cell>
          <cell r="X146">
            <v>0</v>
          </cell>
          <cell r="Y146">
            <v>1</v>
          </cell>
          <cell r="Z146" t="str">
            <v>Non-fragile</v>
          </cell>
          <cell r="AA146" t="str">
            <v>Non-fragile</v>
          </cell>
          <cell r="AB146" t="str">
            <v>Non-fragile</v>
          </cell>
          <cell r="AC146" t="str">
            <v>Non-fragile</v>
          </cell>
          <cell r="AD146" t="str">
            <v>Standard</v>
          </cell>
          <cell r="AE146" t="str">
            <v>Initial self-financing</v>
          </cell>
          <cell r="AF146" t="str">
            <v>Initial self-financing</v>
          </cell>
          <cell r="AG146" t="str">
            <v>Initial self-financing</v>
          </cell>
          <cell r="AH146" t="str">
            <v>Initial self-financing</v>
          </cell>
          <cell r="AI146" t="str">
            <v>Initial self-financing</v>
          </cell>
          <cell r="AJ146" t="str">
            <v>LIC</v>
          </cell>
          <cell r="AK146" t="str">
            <v>LIC</v>
          </cell>
          <cell r="AL146" t="str">
            <v>LIC</v>
          </cell>
          <cell r="AM146" t="str">
            <v>LIC</v>
          </cell>
          <cell r="AN146">
            <v>780</v>
          </cell>
          <cell r="AO146">
            <v>780</v>
          </cell>
        </row>
        <row r="147">
          <cell r="A147" t="str">
            <v>KNA</v>
          </cell>
          <cell r="B147">
            <v>659</v>
          </cell>
          <cell r="C147" t="str">
            <v>KN</v>
          </cell>
          <cell r="D147" t="str">
            <v>Saint Kitts and Nevis</v>
          </cell>
          <cell r="E147" t="str">
            <v>eng</v>
          </cell>
          <cell r="F147">
            <v>1</v>
          </cell>
          <cell r="G147">
            <v>0</v>
          </cell>
          <cell r="H147">
            <v>0</v>
          </cell>
          <cell r="I147">
            <v>0</v>
          </cell>
          <cell r="J147">
            <v>0</v>
          </cell>
          <cell r="K147">
            <v>0</v>
          </cell>
          <cell r="L147">
            <v>0</v>
          </cell>
          <cell r="M147">
            <v>0</v>
          </cell>
          <cell r="N147" t="str">
            <v>PAHO</v>
          </cell>
          <cell r="O147" t="str">
            <v>Non-Gavi</v>
          </cell>
          <cell r="P147" t="str">
            <v>Non-Gavi</v>
          </cell>
          <cell r="Q147" t="str">
            <v>Not PEF</v>
          </cell>
          <cell r="R147">
            <v>0</v>
          </cell>
          <cell r="S147" t="str">
            <v>Non-Member</v>
          </cell>
          <cell r="T147">
            <v>0</v>
          </cell>
          <cell r="U147">
            <v>0</v>
          </cell>
          <cell r="V147">
            <v>0</v>
          </cell>
          <cell r="W147">
            <v>0</v>
          </cell>
          <cell r="X147">
            <v>0</v>
          </cell>
          <cell r="Y147">
            <v>1</v>
          </cell>
          <cell r="Z147" t="str">
            <v>Non-fragile</v>
          </cell>
          <cell r="AA147" t="str">
            <v>Non-fragile</v>
          </cell>
          <cell r="AB147" t="str">
            <v>Non-fragile</v>
          </cell>
          <cell r="AC147" t="str">
            <v>Non-fragile</v>
          </cell>
          <cell r="AD147" t="str">
            <v>Non-Gavi</v>
          </cell>
          <cell r="AE147" t="str">
            <v>Non-Gavi</v>
          </cell>
          <cell r="AF147" t="str">
            <v>Non-Gavi</v>
          </cell>
          <cell r="AG147" t="str">
            <v>Non-Gavi</v>
          </cell>
          <cell r="AH147" t="str">
            <v>Non-Gavi</v>
          </cell>
          <cell r="AI147" t="str">
            <v>Non-Gavi</v>
          </cell>
          <cell r="AJ147" t="str">
            <v>HIC</v>
          </cell>
          <cell r="AK147" t="str">
            <v>HIC</v>
          </cell>
          <cell r="AL147" t="str">
            <v>HIC</v>
          </cell>
          <cell r="AM147" t="str">
            <v>HIC</v>
          </cell>
          <cell r="AN147">
            <v>18340</v>
          </cell>
          <cell r="AO147">
            <v>18340</v>
          </cell>
        </row>
        <row r="148">
          <cell r="A148" t="str">
            <v>LCA</v>
          </cell>
          <cell r="B148">
            <v>662</v>
          </cell>
          <cell r="C148" t="str">
            <v>LC</v>
          </cell>
          <cell r="D148" t="str">
            <v>Saint Lucia</v>
          </cell>
          <cell r="E148" t="str">
            <v>eng</v>
          </cell>
          <cell r="F148">
            <v>1</v>
          </cell>
          <cell r="G148">
            <v>0</v>
          </cell>
          <cell r="H148">
            <v>0</v>
          </cell>
          <cell r="I148">
            <v>0</v>
          </cell>
          <cell r="J148">
            <v>0</v>
          </cell>
          <cell r="K148">
            <v>0</v>
          </cell>
          <cell r="L148">
            <v>0</v>
          </cell>
          <cell r="M148">
            <v>0</v>
          </cell>
          <cell r="N148" t="str">
            <v>PAHO</v>
          </cell>
          <cell r="O148" t="str">
            <v>Non-Gavi</v>
          </cell>
          <cell r="P148" t="str">
            <v>Non-Gavi</v>
          </cell>
          <cell r="Q148" t="str">
            <v>Not PEF</v>
          </cell>
          <cell r="R148">
            <v>0</v>
          </cell>
          <cell r="S148" t="str">
            <v>Non-Member</v>
          </cell>
          <cell r="T148">
            <v>0</v>
          </cell>
          <cell r="U148">
            <v>0</v>
          </cell>
          <cell r="V148">
            <v>0</v>
          </cell>
          <cell r="W148">
            <v>0</v>
          </cell>
          <cell r="X148">
            <v>0</v>
          </cell>
          <cell r="Y148">
            <v>1</v>
          </cell>
          <cell r="Z148" t="str">
            <v>Non-fragile</v>
          </cell>
          <cell r="AA148" t="str">
            <v>Non-fragile</v>
          </cell>
          <cell r="AB148" t="str">
            <v>Non-fragile</v>
          </cell>
          <cell r="AC148" t="str">
            <v>Non-fragile</v>
          </cell>
          <cell r="AD148" t="str">
            <v>Non-Gavi</v>
          </cell>
          <cell r="AE148" t="str">
            <v>Non-Gavi</v>
          </cell>
          <cell r="AF148" t="str">
            <v>Non-Gavi</v>
          </cell>
          <cell r="AG148" t="str">
            <v>Non-Gavi</v>
          </cell>
          <cell r="AH148" t="str">
            <v>Non-Gavi</v>
          </cell>
          <cell r="AI148" t="str">
            <v>Non-Gavi</v>
          </cell>
          <cell r="AJ148" t="str">
            <v>MIC</v>
          </cell>
          <cell r="AK148" t="str">
            <v>UMIC</v>
          </cell>
          <cell r="AL148" t="str">
            <v>MIC</v>
          </cell>
          <cell r="AM148" t="str">
            <v>UMIC</v>
          </cell>
          <cell r="AN148">
            <v>9560</v>
          </cell>
          <cell r="AO148">
            <v>10640</v>
          </cell>
        </row>
        <row r="149">
          <cell r="A149" t="str">
            <v>VCT</v>
          </cell>
          <cell r="B149">
            <v>670</v>
          </cell>
          <cell r="C149" t="str">
            <v>VC</v>
          </cell>
          <cell r="D149" t="str">
            <v>Saint Vincent and the Grenadines</v>
          </cell>
          <cell r="E149" t="str">
            <v>eng</v>
          </cell>
          <cell r="F149">
            <v>1</v>
          </cell>
          <cell r="G149">
            <v>0</v>
          </cell>
          <cell r="H149">
            <v>0</v>
          </cell>
          <cell r="I149">
            <v>0</v>
          </cell>
          <cell r="J149">
            <v>0</v>
          </cell>
          <cell r="K149">
            <v>0</v>
          </cell>
          <cell r="L149">
            <v>0</v>
          </cell>
          <cell r="M149">
            <v>0</v>
          </cell>
          <cell r="N149" t="str">
            <v>PAHO</v>
          </cell>
          <cell r="O149" t="str">
            <v>Non-Gavi</v>
          </cell>
          <cell r="P149" t="str">
            <v>Non-Gavi</v>
          </cell>
          <cell r="Q149" t="str">
            <v>Not PEF</v>
          </cell>
          <cell r="R149">
            <v>0</v>
          </cell>
          <cell r="S149" t="str">
            <v>Non-Member</v>
          </cell>
          <cell r="T149">
            <v>0</v>
          </cell>
          <cell r="U149">
            <v>0</v>
          </cell>
          <cell r="V149">
            <v>0</v>
          </cell>
          <cell r="W149">
            <v>0</v>
          </cell>
          <cell r="X149">
            <v>0</v>
          </cell>
          <cell r="Y149">
            <v>1</v>
          </cell>
          <cell r="Z149" t="str">
            <v>Non-fragile</v>
          </cell>
          <cell r="AA149" t="str">
            <v>Non-fragile</v>
          </cell>
          <cell r="AB149" t="str">
            <v>Non-fragile</v>
          </cell>
          <cell r="AC149" t="str">
            <v>Non-fragile</v>
          </cell>
          <cell r="AD149" t="str">
            <v>Non-Gavi</v>
          </cell>
          <cell r="AE149" t="str">
            <v>Non-Gavi</v>
          </cell>
          <cell r="AF149" t="str">
            <v>Non-Gavi</v>
          </cell>
          <cell r="AG149" t="str">
            <v>Non-Gavi</v>
          </cell>
          <cell r="AH149" t="str">
            <v>Non-Gavi</v>
          </cell>
          <cell r="AI149" t="str">
            <v>Non-Gavi</v>
          </cell>
          <cell r="AJ149" t="str">
            <v>MIC</v>
          </cell>
          <cell r="AK149" t="str">
            <v>UMIC</v>
          </cell>
          <cell r="AL149" t="str">
            <v>MIC</v>
          </cell>
          <cell r="AM149" t="str">
            <v>UMIC</v>
          </cell>
          <cell r="AN149">
            <v>7340</v>
          </cell>
          <cell r="AO149">
            <v>7340</v>
          </cell>
        </row>
        <row r="150">
          <cell r="A150" t="str">
            <v>WSM</v>
          </cell>
          <cell r="B150">
            <v>882</v>
          </cell>
          <cell r="C150" t="str">
            <v>WS</v>
          </cell>
          <cell r="D150" t="str">
            <v>Samoa</v>
          </cell>
          <cell r="E150" t="str">
            <v>eng</v>
          </cell>
          <cell r="F150">
            <v>1</v>
          </cell>
          <cell r="G150">
            <v>0</v>
          </cell>
          <cell r="H150">
            <v>0</v>
          </cell>
          <cell r="I150">
            <v>0</v>
          </cell>
          <cell r="J150">
            <v>0</v>
          </cell>
          <cell r="K150">
            <v>0</v>
          </cell>
          <cell r="L150">
            <v>0</v>
          </cell>
          <cell r="M150">
            <v>1</v>
          </cell>
          <cell r="N150" t="str">
            <v>WPRO</v>
          </cell>
          <cell r="O150" t="str">
            <v>Non-Gavi</v>
          </cell>
          <cell r="P150" t="str">
            <v>Non-Gavi</v>
          </cell>
          <cell r="Q150" t="str">
            <v>Not PEF</v>
          </cell>
          <cell r="R150">
            <v>0</v>
          </cell>
          <cell r="S150" t="str">
            <v>Non-Member</v>
          </cell>
          <cell r="T150">
            <v>1</v>
          </cell>
          <cell r="U150">
            <v>0</v>
          </cell>
          <cell r="V150">
            <v>0</v>
          </cell>
          <cell r="W150">
            <v>0</v>
          </cell>
          <cell r="X150">
            <v>0</v>
          </cell>
          <cell r="Y150">
            <v>1</v>
          </cell>
          <cell r="Z150" t="str">
            <v>Non-fragile</v>
          </cell>
          <cell r="AA150" t="str">
            <v>Non-fragile</v>
          </cell>
          <cell r="AB150" t="str">
            <v>Non-fragile</v>
          </cell>
          <cell r="AC150" t="str">
            <v>Non-fragile</v>
          </cell>
          <cell r="AD150" t="str">
            <v>Non-Gavi</v>
          </cell>
          <cell r="AE150" t="str">
            <v>Non-Gavi</v>
          </cell>
          <cell r="AF150" t="str">
            <v>Non-Gavi</v>
          </cell>
          <cell r="AG150" t="str">
            <v>Non-Gavi</v>
          </cell>
          <cell r="AH150" t="str">
            <v>Non-Gavi</v>
          </cell>
          <cell r="AI150" t="str">
            <v>Non-Gavi</v>
          </cell>
          <cell r="AJ150" t="str">
            <v>MIC</v>
          </cell>
          <cell r="AK150" t="str">
            <v>UMIC</v>
          </cell>
          <cell r="AL150" t="str">
            <v>MIC</v>
          </cell>
          <cell r="AM150" t="str">
            <v>UMIC</v>
          </cell>
          <cell r="AN150">
            <v>4020</v>
          </cell>
          <cell r="AO150">
            <v>4020</v>
          </cell>
        </row>
        <row r="151">
          <cell r="A151" t="str">
            <v>SMR</v>
          </cell>
          <cell r="B151">
            <v>674</v>
          </cell>
          <cell r="C151" t="str">
            <v>SM</v>
          </cell>
          <cell r="D151" t="str">
            <v>San Marino</v>
          </cell>
          <cell r="E151" t="str">
            <v>eng</v>
          </cell>
          <cell r="F151">
            <v>1</v>
          </cell>
          <cell r="G151">
            <v>0</v>
          </cell>
          <cell r="H151">
            <v>0</v>
          </cell>
          <cell r="I151">
            <v>0</v>
          </cell>
          <cell r="J151">
            <v>0</v>
          </cell>
          <cell r="K151">
            <v>0</v>
          </cell>
          <cell r="L151">
            <v>0</v>
          </cell>
          <cell r="M151">
            <v>0</v>
          </cell>
          <cell r="N151" t="str">
            <v>EURO</v>
          </cell>
          <cell r="O151" t="str">
            <v>Non-Gavi</v>
          </cell>
          <cell r="P151" t="str">
            <v>Non-Gavi</v>
          </cell>
          <cell r="Q151" t="str">
            <v>Not PEF</v>
          </cell>
          <cell r="R151">
            <v>0</v>
          </cell>
          <cell r="S151" t="str">
            <v>Non-Member</v>
          </cell>
          <cell r="T151">
            <v>0</v>
          </cell>
          <cell r="U151">
            <v>0</v>
          </cell>
          <cell r="V151">
            <v>0</v>
          </cell>
          <cell r="W151">
            <v>0</v>
          </cell>
          <cell r="X151">
            <v>0</v>
          </cell>
          <cell r="Y151">
            <v>0</v>
          </cell>
          <cell r="Z151" t="str">
            <v>Non-fragile</v>
          </cell>
          <cell r="AA151" t="str">
            <v>Non-fragile</v>
          </cell>
          <cell r="AB151" t="str">
            <v>Non-fragile</v>
          </cell>
          <cell r="AC151" t="str">
            <v>Non-fragile</v>
          </cell>
          <cell r="AD151" t="str">
            <v>Non-Gavi</v>
          </cell>
          <cell r="AE151" t="str">
            <v>Non-Gavi</v>
          </cell>
          <cell r="AF151" t="str">
            <v>Non-Gavi</v>
          </cell>
          <cell r="AG151" t="str">
            <v>Non-Gavi</v>
          </cell>
          <cell r="AH151" t="str">
            <v>Non-Gavi</v>
          </cell>
          <cell r="AI151" t="str">
            <v>Non-Gavi</v>
          </cell>
          <cell r="AJ151" t="str">
            <v>HIC</v>
          </cell>
          <cell r="AK151" t="str">
            <v>HIC</v>
          </cell>
          <cell r="AL151" t="str">
            <v>HIC</v>
          </cell>
          <cell r="AM151" t="str">
            <v>HIC</v>
          </cell>
        </row>
        <row r="152">
          <cell r="A152" t="str">
            <v>STP</v>
          </cell>
          <cell r="B152">
            <v>678</v>
          </cell>
          <cell r="C152" t="str">
            <v>ST</v>
          </cell>
          <cell r="D152" t="str">
            <v>Sao Tome and Principe</v>
          </cell>
          <cell r="E152" t="str">
            <v>eng</v>
          </cell>
          <cell r="F152">
            <v>1</v>
          </cell>
          <cell r="G152">
            <v>1</v>
          </cell>
          <cell r="H152">
            <v>1</v>
          </cell>
          <cell r="I152">
            <v>1</v>
          </cell>
          <cell r="J152">
            <v>1</v>
          </cell>
          <cell r="K152">
            <v>1</v>
          </cell>
          <cell r="L152">
            <v>1</v>
          </cell>
          <cell r="M152">
            <v>1</v>
          </cell>
          <cell r="N152" t="str">
            <v>AFRO</v>
          </cell>
          <cell r="O152" t="str">
            <v>Francophone Africa</v>
          </cell>
          <cell r="P152" t="str">
            <v>FA</v>
          </cell>
          <cell r="Q152" t="str">
            <v>Tier 3</v>
          </cell>
          <cell r="R152">
            <v>1</v>
          </cell>
          <cell r="S152" t="str">
            <v>Member</v>
          </cell>
          <cell r="T152">
            <v>0</v>
          </cell>
          <cell r="U152">
            <v>0</v>
          </cell>
          <cell r="V152">
            <v>0</v>
          </cell>
          <cell r="W152">
            <v>1</v>
          </cell>
          <cell r="X152">
            <v>1</v>
          </cell>
          <cell r="Y152">
            <v>1</v>
          </cell>
          <cell r="Z152" t="str">
            <v>Non-fragile</v>
          </cell>
          <cell r="AA152" t="str">
            <v>Non-fragile</v>
          </cell>
          <cell r="AB152" t="str">
            <v>Non-fragile</v>
          </cell>
          <cell r="AC152" t="str">
            <v>Non-fragile</v>
          </cell>
          <cell r="AD152" t="str">
            <v>Standard</v>
          </cell>
          <cell r="AE152" t="str">
            <v>Preparatory transition phase</v>
          </cell>
          <cell r="AF152" t="str">
            <v>Accelerated transition phase</v>
          </cell>
          <cell r="AG152" t="str">
            <v>Accelerated transition phase</v>
          </cell>
          <cell r="AH152" t="str">
            <v>Accelerated transition phase</v>
          </cell>
          <cell r="AI152" t="str">
            <v>Accelerated transition phase</v>
          </cell>
          <cell r="AJ152" t="str">
            <v>MIC</v>
          </cell>
          <cell r="AK152" t="str">
            <v>LMIC</v>
          </cell>
          <cell r="AL152" t="str">
            <v>MIC</v>
          </cell>
          <cell r="AM152" t="str">
            <v>LMIC</v>
          </cell>
          <cell r="AN152">
            <v>1890</v>
          </cell>
          <cell r="AO152">
            <v>1890</v>
          </cell>
        </row>
        <row r="153">
          <cell r="A153" t="str">
            <v>SAU</v>
          </cell>
          <cell r="B153">
            <v>682</v>
          </cell>
          <cell r="C153" t="str">
            <v>SA</v>
          </cell>
          <cell r="D153" t="str">
            <v>Saudi Arabia</v>
          </cell>
          <cell r="E153" t="str">
            <v>eng</v>
          </cell>
          <cell r="F153">
            <v>1</v>
          </cell>
          <cell r="G153">
            <v>0</v>
          </cell>
          <cell r="H153">
            <v>0</v>
          </cell>
          <cell r="I153">
            <v>0</v>
          </cell>
          <cell r="J153">
            <v>0</v>
          </cell>
          <cell r="K153">
            <v>0</v>
          </cell>
          <cell r="L153">
            <v>0</v>
          </cell>
          <cell r="M153">
            <v>0</v>
          </cell>
          <cell r="N153" t="str">
            <v>EMRO</v>
          </cell>
          <cell r="O153" t="str">
            <v>Non-Gavi</v>
          </cell>
          <cell r="P153" t="str">
            <v>Non-Gavi</v>
          </cell>
          <cell r="Q153" t="str">
            <v>Not PEF</v>
          </cell>
          <cell r="R153">
            <v>0</v>
          </cell>
          <cell r="S153" t="str">
            <v>Non-Member</v>
          </cell>
          <cell r="T153">
            <v>0</v>
          </cell>
          <cell r="U153">
            <v>0</v>
          </cell>
          <cell r="V153">
            <v>0</v>
          </cell>
          <cell r="W153">
            <v>0</v>
          </cell>
          <cell r="X153">
            <v>0</v>
          </cell>
          <cell r="Y153">
            <v>1</v>
          </cell>
          <cell r="Z153" t="str">
            <v>Non-fragile</v>
          </cell>
          <cell r="AA153" t="str">
            <v>Non-fragile</v>
          </cell>
          <cell r="AB153" t="str">
            <v>Non-fragile</v>
          </cell>
          <cell r="AC153" t="str">
            <v>Non-fragile</v>
          </cell>
          <cell r="AD153" t="str">
            <v>Non-Gavi</v>
          </cell>
          <cell r="AE153" t="str">
            <v>Non-Gavi</v>
          </cell>
          <cell r="AF153" t="str">
            <v>Non-Gavi</v>
          </cell>
          <cell r="AG153" t="str">
            <v>Non-Gavi</v>
          </cell>
          <cell r="AH153" t="str">
            <v>Non-Gavi</v>
          </cell>
          <cell r="AI153" t="str">
            <v>Non-Gavi</v>
          </cell>
          <cell r="AJ153" t="str">
            <v>HIC</v>
          </cell>
          <cell r="AK153" t="str">
            <v>HIC</v>
          </cell>
          <cell r="AL153" t="str">
            <v>HIC</v>
          </cell>
          <cell r="AM153" t="str">
            <v>HIC</v>
          </cell>
          <cell r="AN153">
            <v>21600</v>
          </cell>
          <cell r="AO153">
            <v>21600</v>
          </cell>
        </row>
        <row r="154">
          <cell r="A154" t="str">
            <v>SEN</v>
          </cell>
          <cell r="B154">
            <v>686</v>
          </cell>
          <cell r="C154" t="str">
            <v>SN</v>
          </cell>
          <cell r="D154" t="str">
            <v>Senegal</v>
          </cell>
          <cell r="E154" t="str">
            <v>fr</v>
          </cell>
          <cell r="F154">
            <v>1</v>
          </cell>
          <cell r="G154">
            <v>1</v>
          </cell>
          <cell r="H154">
            <v>1</v>
          </cell>
          <cell r="I154">
            <v>1</v>
          </cell>
          <cell r="J154">
            <v>1</v>
          </cell>
          <cell r="K154">
            <v>1</v>
          </cell>
          <cell r="L154">
            <v>1</v>
          </cell>
          <cell r="M154">
            <v>1</v>
          </cell>
          <cell r="N154" t="str">
            <v>AFRO</v>
          </cell>
          <cell r="O154" t="str">
            <v>Francophone Africa</v>
          </cell>
          <cell r="P154" t="str">
            <v>FA</v>
          </cell>
          <cell r="Q154" t="str">
            <v>Tier 3</v>
          </cell>
          <cell r="R154">
            <v>1</v>
          </cell>
          <cell r="S154" t="str">
            <v>Member</v>
          </cell>
          <cell r="T154">
            <v>0</v>
          </cell>
          <cell r="U154">
            <v>0</v>
          </cell>
          <cell r="V154">
            <v>1</v>
          </cell>
          <cell r="W154">
            <v>1</v>
          </cell>
          <cell r="X154">
            <v>1</v>
          </cell>
          <cell r="Y154">
            <v>1</v>
          </cell>
          <cell r="Z154" t="str">
            <v>Non-fragile</v>
          </cell>
          <cell r="AA154" t="str">
            <v>Non-fragile</v>
          </cell>
          <cell r="AB154" t="str">
            <v>Non-fragile</v>
          </cell>
          <cell r="AC154" t="str">
            <v>Non-fragile</v>
          </cell>
          <cell r="AD154" t="str">
            <v>Priority</v>
          </cell>
          <cell r="AE154" t="str">
            <v>Initial self-financing</v>
          </cell>
          <cell r="AF154" t="str">
            <v>Initial self-financing</v>
          </cell>
          <cell r="AG154" t="str">
            <v>Initial self-financing</v>
          </cell>
          <cell r="AH154" t="str">
            <v>Preparatory transition phase</v>
          </cell>
          <cell r="AI154" t="str">
            <v>Preparatory transition phase</v>
          </cell>
          <cell r="AJ154" t="str">
            <v>MIC</v>
          </cell>
          <cell r="AK154" t="str">
            <v>LMIC</v>
          </cell>
          <cell r="AL154" t="str">
            <v>MIC</v>
          </cell>
          <cell r="AM154" t="str">
            <v>LMIC</v>
          </cell>
          <cell r="AN154">
            <v>1410</v>
          </cell>
          <cell r="AO154">
            <v>1400</v>
          </cell>
        </row>
        <row r="155">
          <cell r="A155" t="str">
            <v>SRB</v>
          </cell>
          <cell r="B155">
            <v>688</v>
          </cell>
          <cell r="C155" t="str">
            <v>RS</v>
          </cell>
          <cell r="D155" t="str">
            <v>Serbia</v>
          </cell>
          <cell r="E155" t="str">
            <v>eng</v>
          </cell>
          <cell r="F155">
            <v>1</v>
          </cell>
          <cell r="G155">
            <v>0</v>
          </cell>
          <cell r="H155">
            <v>0</v>
          </cell>
          <cell r="I155">
            <v>0</v>
          </cell>
          <cell r="J155">
            <v>0</v>
          </cell>
          <cell r="K155">
            <v>0</v>
          </cell>
          <cell r="L155">
            <v>0</v>
          </cell>
          <cell r="M155">
            <v>0</v>
          </cell>
          <cell r="N155" t="str">
            <v>EURO</v>
          </cell>
          <cell r="O155" t="str">
            <v>Non-Gavi</v>
          </cell>
          <cell r="P155" t="str">
            <v>Non-Gavi</v>
          </cell>
          <cell r="Q155" t="str">
            <v>Not PEF</v>
          </cell>
          <cell r="R155">
            <v>0</v>
          </cell>
          <cell r="S155" t="str">
            <v>Non-Member</v>
          </cell>
          <cell r="T155">
            <v>0</v>
          </cell>
          <cell r="U155">
            <v>0</v>
          </cell>
          <cell r="V155">
            <v>0</v>
          </cell>
          <cell r="W155">
            <v>0</v>
          </cell>
          <cell r="X155">
            <v>0</v>
          </cell>
          <cell r="Y155">
            <v>1</v>
          </cell>
          <cell r="Z155" t="str">
            <v>Non-fragile</v>
          </cell>
          <cell r="AA155" t="str">
            <v>Non-fragile</v>
          </cell>
          <cell r="AB155" t="str">
            <v>Non-fragile</v>
          </cell>
          <cell r="AC155" t="str">
            <v>Non-fragile</v>
          </cell>
          <cell r="AD155" t="str">
            <v>Non-Gavi</v>
          </cell>
          <cell r="AE155" t="str">
            <v>Non-Gavi</v>
          </cell>
          <cell r="AF155" t="str">
            <v>Non-Gavi</v>
          </cell>
          <cell r="AG155" t="str">
            <v>Non-Gavi</v>
          </cell>
          <cell r="AH155" t="str">
            <v>Non-Gavi</v>
          </cell>
          <cell r="AI155" t="str">
            <v>Non-Gavi</v>
          </cell>
          <cell r="AJ155" t="str">
            <v>MIC</v>
          </cell>
          <cell r="AK155" t="str">
            <v>UMIC</v>
          </cell>
          <cell r="AL155" t="str">
            <v>MIC</v>
          </cell>
          <cell r="AM155" t="str">
            <v>UMIC</v>
          </cell>
          <cell r="AN155">
            <v>6390</v>
          </cell>
          <cell r="AO155">
            <v>6400</v>
          </cell>
        </row>
        <row r="156">
          <cell r="A156" t="str">
            <v>SYC</v>
          </cell>
          <cell r="B156">
            <v>690</v>
          </cell>
          <cell r="C156" t="str">
            <v>SC</v>
          </cell>
          <cell r="D156" t="str">
            <v>Seychelles</v>
          </cell>
          <cell r="E156" t="str">
            <v>eng</v>
          </cell>
          <cell r="F156">
            <v>1</v>
          </cell>
          <cell r="G156">
            <v>0</v>
          </cell>
          <cell r="H156">
            <v>0</v>
          </cell>
          <cell r="I156">
            <v>0</v>
          </cell>
          <cell r="J156">
            <v>0</v>
          </cell>
          <cell r="K156">
            <v>0</v>
          </cell>
          <cell r="L156">
            <v>0</v>
          </cell>
          <cell r="M156">
            <v>0</v>
          </cell>
          <cell r="N156" t="str">
            <v>AFRO</v>
          </cell>
          <cell r="O156" t="str">
            <v>Non-Gavi</v>
          </cell>
          <cell r="P156" t="str">
            <v>Non-Gavi</v>
          </cell>
          <cell r="Q156" t="str">
            <v>Not PEF</v>
          </cell>
          <cell r="R156">
            <v>1</v>
          </cell>
          <cell r="S156" t="str">
            <v>Non-Member</v>
          </cell>
          <cell r="T156">
            <v>0</v>
          </cell>
          <cell r="U156">
            <v>0</v>
          </cell>
          <cell r="V156">
            <v>0</v>
          </cell>
          <cell r="W156">
            <v>0</v>
          </cell>
          <cell r="X156">
            <v>0</v>
          </cell>
          <cell r="Y156">
            <v>1</v>
          </cell>
          <cell r="Z156" t="str">
            <v>Non-fragile</v>
          </cell>
          <cell r="AA156" t="str">
            <v>Non-fragile</v>
          </cell>
          <cell r="AB156" t="str">
            <v>Non-fragile</v>
          </cell>
          <cell r="AC156" t="str">
            <v>Non-fragile</v>
          </cell>
          <cell r="AD156" t="str">
            <v>Non-Gavi</v>
          </cell>
          <cell r="AE156" t="str">
            <v>Non-Gavi</v>
          </cell>
          <cell r="AF156" t="str">
            <v>Non-Gavi</v>
          </cell>
          <cell r="AG156" t="str">
            <v>Non-Gavi</v>
          </cell>
          <cell r="AH156" t="str">
            <v>Non-Gavi</v>
          </cell>
          <cell r="AI156" t="str">
            <v>Non-Gavi</v>
          </cell>
          <cell r="AJ156" t="str">
            <v>HIC</v>
          </cell>
          <cell r="AK156" t="str">
            <v>HIC</v>
          </cell>
          <cell r="AL156" t="str">
            <v>HIC</v>
          </cell>
          <cell r="AM156" t="str">
            <v>HIC</v>
          </cell>
          <cell r="AN156">
            <v>15600</v>
          </cell>
          <cell r="AO156">
            <v>15670</v>
          </cell>
        </row>
        <row r="157">
          <cell r="A157" t="str">
            <v>SLE</v>
          </cell>
          <cell r="B157">
            <v>694</v>
          </cell>
          <cell r="C157" t="str">
            <v>SL</v>
          </cell>
          <cell r="D157" t="str">
            <v>Sierra Leone</v>
          </cell>
          <cell r="E157" t="str">
            <v>eng</v>
          </cell>
          <cell r="F157">
            <v>1</v>
          </cell>
          <cell r="G157">
            <v>1</v>
          </cell>
          <cell r="H157">
            <v>1</v>
          </cell>
          <cell r="I157">
            <v>1</v>
          </cell>
          <cell r="J157">
            <v>1</v>
          </cell>
          <cell r="K157">
            <v>1</v>
          </cell>
          <cell r="L157">
            <v>1</v>
          </cell>
          <cell r="M157">
            <v>1</v>
          </cell>
          <cell r="N157" t="str">
            <v>AFRO</v>
          </cell>
          <cell r="O157" t="str">
            <v>Anglophone Africa</v>
          </cell>
          <cell r="P157" t="str">
            <v>AA</v>
          </cell>
          <cell r="Q157" t="str">
            <v>Tier 3</v>
          </cell>
          <cell r="R157">
            <v>1</v>
          </cell>
          <cell r="S157" t="str">
            <v>Non-Member</v>
          </cell>
          <cell r="T157">
            <v>0</v>
          </cell>
          <cell r="U157">
            <v>0</v>
          </cell>
          <cell r="V157">
            <v>0</v>
          </cell>
          <cell r="W157">
            <v>1</v>
          </cell>
          <cell r="X157">
            <v>1</v>
          </cell>
          <cell r="Y157">
            <v>1</v>
          </cell>
          <cell r="Z157" t="str">
            <v>Non-fragile</v>
          </cell>
          <cell r="AA157" t="str">
            <v>Non-fragile</v>
          </cell>
          <cell r="AB157" t="str">
            <v>Non-fragile</v>
          </cell>
          <cell r="AC157" t="str">
            <v>Non-fragile</v>
          </cell>
          <cell r="AD157" t="str">
            <v>Priority</v>
          </cell>
          <cell r="AE157" t="str">
            <v>Initial self-financing</v>
          </cell>
          <cell r="AF157" t="str">
            <v>Initial self-financing</v>
          </cell>
          <cell r="AG157" t="str">
            <v>Initial self-financing</v>
          </cell>
          <cell r="AH157" t="str">
            <v>Initial self-financing</v>
          </cell>
          <cell r="AI157" t="str">
            <v>Initial self-financing</v>
          </cell>
          <cell r="AJ157" t="str">
            <v>LIC</v>
          </cell>
          <cell r="AK157" t="str">
            <v>LIC</v>
          </cell>
          <cell r="AL157" t="str">
            <v>LIC</v>
          </cell>
          <cell r="AM157" t="str">
            <v>LIC</v>
          </cell>
          <cell r="AN157">
            <v>490</v>
          </cell>
          <cell r="AO157">
            <v>490</v>
          </cell>
        </row>
        <row r="158">
          <cell r="A158" t="str">
            <v>SGP</v>
          </cell>
          <cell r="B158">
            <v>702</v>
          </cell>
          <cell r="C158" t="str">
            <v>SG</v>
          </cell>
          <cell r="D158" t="str">
            <v>Singapore</v>
          </cell>
          <cell r="E158" t="str">
            <v>eng</v>
          </cell>
          <cell r="F158">
            <v>1</v>
          </cell>
          <cell r="G158">
            <v>0</v>
          </cell>
          <cell r="H158">
            <v>0</v>
          </cell>
          <cell r="I158">
            <v>0</v>
          </cell>
          <cell r="J158">
            <v>0</v>
          </cell>
          <cell r="K158">
            <v>0</v>
          </cell>
          <cell r="L158">
            <v>0</v>
          </cell>
          <cell r="M158">
            <v>0</v>
          </cell>
          <cell r="N158" t="str">
            <v>WPRO</v>
          </cell>
          <cell r="O158" t="str">
            <v>Non-Gavi</v>
          </cell>
          <cell r="P158" t="str">
            <v>Non-Gavi</v>
          </cell>
          <cell r="Q158" t="str">
            <v>Not PEF</v>
          </cell>
          <cell r="R158">
            <v>0</v>
          </cell>
          <cell r="S158" t="str">
            <v>Non-Member</v>
          </cell>
          <cell r="T158">
            <v>1</v>
          </cell>
          <cell r="U158">
            <v>0</v>
          </cell>
          <cell r="V158">
            <v>0</v>
          </cell>
          <cell r="W158">
            <v>0</v>
          </cell>
          <cell r="X158">
            <v>0</v>
          </cell>
          <cell r="Y158">
            <v>1</v>
          </cell>
          <cell r="Z158" t="str">
            <v>Non-fragile</v>
          </cell>
          <cell r="AA158" t="str">
            <v>Non-fragile</v>
          </cell>
          <cell r="AB158" t="str">
            <v>Non-fragile</v>
          </cell>
          <cell r="AC158" t="str">
            <v>Non-fragile</v>
          </cell>
          <cell r="AD158" t="str">
            <v>Non-Gavi</v>
          </cell>
          <cell r="AE158" t="str">
            <v>Non-Gavi</v>
          </cell>
          <cell r="AF158" t="str">
            <v>Non-Gavi</v>
          </cell>
          <cell r="AG158" t="str">
            <v>Non-Gavi</v>
          </cell>
          <cell r="AH158" t="str">
            <v>Non-Gavi</v>
          </cell>
          <cell r="AI158" t="str">
            <v>Non-Gavi</v>
          </cell>
          <cell r="AJ158" t="str">
            <v>HIC</v>
          </cell>
          <cell r="AK158" t="str">
            <v>HIC</v>
          </cell>
          <cell r="AL158" t="str">
            <v>HIC</v>
          </cell>
          <cell r="AM158" t="str">
            <v>HIC</v>
          </cell>
          <cell r="AN158">
            <v>58770</v>
          </cell>
          <cell r="AO158">
            <v>57900</v>
          </cell>
        </row>
        <row r="159">
          <cell r="A159" t="str">
            <v>SVK</v>
          </cell>
          <cell r="B159">
            <v>703</v>
          </cell>
          <cell r="C159" t="str">
            <v>SK</v>
          </cell>
          <cell r="D159" t="str">
            <v>Slovakia</v>
          </cell>
          <cell r="E159" t="str">
            <v>eng</v>
          </cell>
          <cell r="F159">
            <v>1</v>
          </cell>
          <cell r="G159">
            <v>0</v>
          </cell>
          <cell r="H159">
            <v>0</v>
          </cell>
          <cell r="I159">
            <v>0</v>
          </cell>
          <cell r="J159">
            <v>0</v>
          </cell>
          <cell r="K159">
            <v>0</v>
          </cell>
          <cell r="L159">
            <v>0</v>
          </cell>
          <cell r="M159">
            <v>0</v>
          </cell>
          <cell r="N159" t="str">
            <v>EURO</v>
          </cell>
          <cell r="O159" t="str">
            <v>Non-Gavi</v>
          </cell>
          <cell r="P159" t="str">
            <v>Non-Gavi</v>
          </cell>
          <cell r="Q159" t="str">
            <v>Not PEF</v>
          </cell>
          <cell r="R159">
            <v>0</v>
          </cell>
          <cell r="S159" t="str">
            <v>Non-Member</v>
          </cell>
          <cell r="T159">
            <v>0</v>
          </cell>
          <cell r="U159">
            <v>0</v>
          </cell>
          <cell r="V159">
            <v>0</v>
          </cell>
          <cell r="W159">
            <v>0</v>
          </cell>
          <cell r="X159">
            <v>0</v>
          </cell>
          <cell r="Y159">
            <v>0</v>
          </cell>
          <cell r="Z159" t="str">
            <v>Non-fragile</v>
          </cell>
          <cell r="AA159" t="str">
            <v>Non-fragile</v>
          </cell>
          <cell r="AB159" t="str">
            <v>Non-fragile</v>
          </cell>
          <cell r="AC159" t="str">
            <v>Non-fragile</v>
          </cell>
          <cell r="AD159" t="str">
            <v>Non-Gavi</v>
          </cell>
          <cell r="AE159" t="str">
            <v>Non-Gavi</v>
          </cell>
          <cell r="AF159" t="str">
            <v>Non-Gavi</v>
          </cell>
          <cell r="AG159" t="str">
            <v>Non-Gavi</v>
          </cell>
          <cell r="AH159" t="str">
            <v>Non-Gavi</v>
          </cell>
          <cell r="AI159" t="str">
            <v>Non-Gavi</v>
          </cell>
          <cell r="AJ159" t="str">
            <v>HIC</v>
          </cell>
          <cell r="AK159" t="str">
            <v>HIC</v>
          </cell>
          <cell r="AL159" t="str">
            <v>HIC</v>
          </cell>
          <cell r="AM159" t="str">
            <v>HIC</v>
          </cell>
          <cell r="AN159">
            <v>18260</v>
          </cell>
          <cell r="AO159">
            <v>18330</v>
          </cell>
        </row>
        <row r="160">
          <cell r="A160" t="str">
            <v>SVN</v>
          </cell>
          <cell r="B160">
            <v>705</v>
          </cell>
          <cell r="C160" t="str">
            <v>SI</v>
          </cell>
          <cell r="D160" t="str">
            <v>Slovenia</v>
          </cell>
          <cell r="E160" t="str">
            <v>eng</v>
          </cell>
          <cell r="F160">
            <v>1</v>
          </cell>
          <cell r="G160">
            <v>0</v>
          </cell>
          <cell r="H160">
            <v>0</v>
          </cell>
          <cell r="I160">
            <v>0</v>
          </cell>
          <cell r="J160">
            <v>0</v>
          </cell>
          <cell r="K160">
            <v>0</v>
          </cell>
          <cell r="L160">
            <v>0</v>
          </cell>
          <cell r="M160">
            <v>0</v>
          </cell>
          <cell r="N160" t="str">
            <v>EURO</v>
          </cell>
          <cell r="O160" t="str">
            <v>Non-Gavi</v>
          </cell>
          <cell r="P160" t="str">
            <v>Non-Gavi</v>
          </cell>
          <cell r="Q160" t="str">
            <v>Not PEF</v>
          </cell>
          <cell r="R160">
            <v>0</v>
          </cell>
          <cell r="S160" t="str">
            <v>Non-Member</v>
          </cell>
          <cell r="T160">
            <v>0</v>
          </cell>
          <cell r="U160">
            <v>0</v>
          </cell>
          <cell r="V160">
            <v>0</v>
          </cell>
          <cell r="W160">
            <v>0</v>
          </cell>
          <cell r="X160">
            <v>0</v>
          </cell>
          <cell r="Y160">
            <v>0</v>
          </cell>
          <cell r="Z160" t="str">
            <v>Non-fragile</v>
          </cell>
          <cell r="AA160" t="str">
            <v>Non-fragile</v>
          </cell>
          <cell r="AB160" t="str">
            <v>Non-fragile</v>
          </cell>
          <cell r="AC160" t="str">
            <v>Non-fragile</v>
          </cell>
          <cell r="AD160" t="str">
            <v>Non-Gavi</v>
          </cell>
          <cell r="AE160" t="str">
            <v>Non-Gavi</v>
          </cell>
          <cell r="AF160" t="str">
            <v>Non-Gavi</v>
          </cell>
          <cell r="AG160" t="str">
            <v>Non-Gavi</v>
          </cell>
          <cell r="AH160" t="str">
            <v>Non-Gavi</v>
          </cell>
          <cell r="AI160" t="str">
            <v>Non-Gavi</v>
          </cell>
          <cell r="AJ160" t="str">
            <v>HIC</v>
          </cell>
          <cell r="AK160" t="str">
            <v>HIC</v>
          </cell>
          <cell r="AL160" t="str">
            <v>HIC</v>
          </cell>
          <cell r="AM160" t="str">
            <v>HIC</v>
          </cell>
          <cell r="AN160">
            <v>24500</v>
          </cell>
          <cell r="AO160">
            <v>24530</v>
          </cell>
        </row>
        <row r="161">
          <cell r="A161" t="str">
            <v>SLB</v>
          </cell>
          <cell r="B161">
            <v>90</v>
          </cell>
          <cell r="C161" t="str">
            <v>SB</v>
          </cell>
          <cell r="D161" t="str">
            <v>Solomon Islands</v>
          </cell>
          <cell r="E161" t="str">
            <v>eng</v>
          </cell>
          <cell r="F161">
            <v>1</v>
          </cell>
          <cell r="G161">
            <v>1</v>
          </cell>
          <cell r="H161">
            <v>1</v>
          </cell>
          <cell r="I161">
            <v>1</v>
          </cell>
          <cell r="J161">
            <v>1</v>
          </cell>
          <cell r="K161">
            <v>1</v>
          </cell>
          <cell r="L161">
            <v>1</v>
          </cell>
          <cell r="M161">
            <v>1</v>
          </cell>
          <cell r="N161" t="str">
            <v>WPRO</v>
          </cell>
          <cell r="O161" t="str">
            <v>Asia-Pacific</v>
          </cell>
          <cell r="P161" t="str">
            <v>AP</v>
          </cell>
          <cell r="Q161" t="str">
            <v>Tier 3</v>
          </cell>
          <cell r="R161">
            <v>0</v>
          </cell>
          <cell r="S161" t="str">
            <v>Non-Member</v>
          </cell>
          <cell r="T161">
            <v>1</v>
          </cell>
          <cell r="U161">
            <v>0</v>
          </cell>
          <cell r="V161">
            <v>0</v>
          </cell>
          <cell r="W161">
            <v>0</v>
          </cell>
          <cell r="X161">
            <v>0</v>
          </cell>
          <cell r="Y161">
            <v>1</v>
          </cell>
          <cell r="Z161" t="str">
            <v>Fragile</v>
          </cell>
          <cell r="AA161" t="str">
            <v>Fragile</v>
          </cell>
          <cell r="AB161" t="str">
            <v>Fragile</v>
          </cell>
          <cell r="AC161" t="str">
            <v>Fragile</v>
          </cell>
          <cell r="AD161" t="str">
            <v>Priority</v>
          </cell>
          <cell r="AE161" t="str">
            <v>Accelerated transition phase</v>
          </cell>
          <cell r="AF161" t="str">
            <v>Accelerated transition phase</v>
          </cell>
          <cell r="AG161" t="str">
            <v>Accelerated transition phase</v>
          </cell>
          <cell r="AH161" t="str">
            <v>Accelerated transition phase</v>
          </cell>
          <cell r="AI161" t="str">
            <v>Accelerated transition phase</v>
          </cell>
          <cell r="AJ161" t="str">
            <v>MIC</v>
          </cell>
          <cell r="AK161" t="str">
            <v>LMIC</v>
          </cell>
          <cell r="AL161" t="str">
            <v>MIC</v>
          </cell>
          <cell r="AM161" t="str">
            <v>LMIC</v>
          </cell>
          <cell r="AN161">
            <v>2020</v>
          </cell>
          <cell r="AO161">
            <v>2020</v>
          </cell>
        </row>
        <row r="162">
          <cell r="A162" t="str">
            <v>SOM</v>
          </cell>
          <cell r="B162">
            <v>706</v>
          </cell>
          <cell r="C162" t="str">
            <v>SO</v>
          </cell>
          <cell r="D162" t="str">
            <v>Somalia</v>
          </cell>
          <cell r="E162" t="str">
            <v>eng</v>
          </cell>
          <cell r="F162">
            <v>1</v>
          </cell>
          <cell r="G162">
            <v>1</v>
          </cell>
          <cell r="H162">
            <v>1</v>
          </cell>
          <cell r="I162">
            <v>1</v>
          </cell>
          <cell r="J162">
            <v>1</v>
          </cell>
          <cell r="K162">
            <v>1</v>
          </cell>
          <cell r="L162">
            <v>1</v>
          </cell>
          <cell r="M162">
            <v>1</v>
          </cell>
          <cell r="N162" t="str">
            <v>EMRO</v>
          </cell>
          <cell r="O162" t="str">
            <v>EMRO-EURO-PAHO</v>
          </cell>
          <cell r="P162" t="str">
            <v>EEP</v>
          </cell>
          <cell r="Q162" t="str">
            <v>Tier 2</v>
          </cell>
          <cell r="R162">
            <v>1</v>
          </cell>
          <cell r="S162" t="str">
            <v>Non-Member</v>
          </cell>
          <cell r="T162">
            <v>0</v>
          </cell>
          <cell r="U162">
            <v>0</v>
          </cell>
          <cell r="V162">
            <v>0</v>
          </cell>
          <cell r="W162">
            <v>1</v>
          </cell>
          <cell r="X162">
            <v>0</v>
          </cell>
          <cell r="Y162">
            <v>1</v>
          </cell>
          <cell r="Z162" t="str">
            <v>Fragile</v>
          </cell>
          <cell r="AA162" t="str">
            <v>Fragile</v>
          </cell>
          <cell r="AB162" t="str">
            <v>Fragile</v>
          </cell>
          <cell r="AC162" t="str">
            <v>Fragile</v>
          </cell>
          <cell r="AD162" t="str">
            <v>Extremely fragile</v>
          </cell>
          <cell r="AE162" t="str">
            <v>Initial self-financing</v>
          </cell>
          <cell r="AF162" t="str">
            <v>Initial self-financing</v>
          </cell>
          <cell r="AG162" t="str">
            <v>Initial self-financing</v>
          </cell>
          <cell r="AH162" t="str">
            <v>Initial self-financing</v>
          </cell>
          <cell r="AI162" t="str">
            <v>Initial self-financing</v>
          </cell>
          <cell r="AJ162" t="str">
            <v>LIC</v>
          </cell>
          <cell r="AK162" t="str">
            <v>LIC</v>
          </cell>
          <cell r="AL162" t="str">
            <v>LIC</v>
          </cell>
          <cell r="AM162" t="str">
            <v>LIC</v>
          </cell>
        </row>
        <row r="163">
          <cell r="A163" t="str">
            <v>ZAF</v>
          </cell>
          <cell r="B163">
            <v>710</v>
          </cell>
          <cell r="C163" t="str">
            <v>ZA</v>
          </cell>
          <cell r="D163" t="str">
            <v>South Africa</v>
          </cell>
          <cell r="E163" t="str">
            <v>eng</v>
          </cell>
          <cell r="F163">
            <v>1</v>
          </cell>
          <cell r="G163">
            <v>0</v>
          </cell>
          <cell r="H163">
            <v>0</v>
          </cell>
          <cell r="I163">
            <v>0</v>
          </cell>
          <cell r="J163">
            <v>0</v>
          </cell>
          <cell r="K163">
            <v>0</v>
          </cell>
          <cell r="L163">
            <v>0</v>
          </cell>
          <cell r="M163">
            <v>0</v>
          </cell>
          <cell r="N163" t="str">
            <v>AFRO</v>
          </cell>
          <cell r="O163" t="str">
            <v>Non-Gavi</v>
          </cell>
          <cell r="P163" t="str">
            <v>Non-Gavi</v>
          </cell>
          <cell r="Q163" t="str">
            <v>Not PEF</v>
          </cell>
          <cell r="R163">
            <v>1</v>
          </cell>
          <cell r="S163" t="str">
            <v>Non-Member</v>
          </cell>
          <cell r="T163">
            <v>0</v>
          </cell>
          <cell r="U163">
            <v>0</v>
          </cell>
          <cell r="V163">
            <v>0</v>
          </cell>
          <cell r="W163">
            <v>0</v>
          </cell>
          <cell r="X163">
            <v>0</v>
          </cell>
          <cell r="Y163">
            <v>1</v>
          </cell>
          <cell r="Z163" t="str">
            <v>Non-fragile</v>
          </cell>
          <cell r="AA163" t="str">
            <v>Non-fragile</v>
          </cell>
          <cell r="AB163" t="str">
            <v>Non-fragile</v>
          </cell>
          <cell r="AC163" t="str">
            <v>Non-fragile</v>
          </cell>
          <cell r="AD163" t="str">
            <v>Non-Gavi</v>
          </cell>
          <cell r="AE163" t="str">
            <v>Non-Gavi</v>
          </cell>
          <cell r="AF163" t="str">
            <v>Non-Gavi</v>
          </cell>
          <cell r="AG163" t="str">
            <v>Non-Gavi</v>
          </cell>
          <cell r="AH163" t="str">
            <v>Non-Gavi</v>
          </cell>
          <cell r="AI163" t="str">
            <v>Non-Gavi</v>
          </cell>
          <cell r="AJ163" t="str">
            <v>MIC</v>
          </cell>
          <cell r="AK163" t="str">
            <v>UMIC</v>
          </cell>
          <cell r="AL163" t="str">
            <v>MIC</v>
          </cell>
          <cell r="AM163" t="str">
            <v>UMIC</v>
          </cell>
          <cell r="AN163">
            <v>5750</v>
          </cell>
          <cell r="AO163">
            <v>5750</v>
          </cell>
        </row>
        <row r="164">
          <cell r="A164" t="str">
            <v>SSD</v>
          </cell>
          <cell r="B164">
            <v>728</v>
          </cell>
          <cell r="C164" t="str">
            <v>SS</v>
          </cell>
          <cell r="D164" t="str">
            <v>South Sudan</v>
          </cell>
          <cell r="E164" t="str">
            <v>eng</v>
          </cell>
          <cell r="F164">
            <v>1</v>
          </cell>
          <cell r="G164">
            <v>1</v>
          </cell>
          <cell r="H164">
            <v>1</v>
          </cell>
          <cell r="I164">
            <v>1</v>
          </cell>
          <cell r="J164">
            <v>1</v>
          </cell>
          <cell r="K164">
            <v>1</v>
          </cell>
          <cell r="L164">
            <v>1</v>
          </cell>
          <cell r="M164">
            <v>1</v>
          </cell>
          <cell r="N164" t="str">
            <v>AFRO</v>
          </cell>
          <cell r="O164" t="str">
            <v>Anglophone Africa</v>
          </cell>
          <cell r="P164" t="str">
            <v>AA</v>
          </cell>
          <cell r="Q164" t="str">
            <v>Tier 2</v>
          </cell>
          <cell r="R164">
            <v>1</v>
          </cell>
          <cell r="S164" t="str">
            <v>Non-Member</v>
          </cell>
          <cell r="T164">
            <v>0</v>
          </cell>
          <cell r="U164">
            <v>0</v>
          </cell>
          <cell r="V164">
            <v>1</v>
          </cell>
          <cell r="W164">
            <v>1</v>
          </cell>
          <cell r="X164">
            <v>1</v>
          </cell>
          <cell r="Y164">
            <v>1</v>
          </cell>
          <cell r="Z164" t="str">
            <v>Fragile</v>
          </cell>
          <cell r="AA164" t="str">
            <v>Fragile</v>
          </cell>
          <cell r="AB164" t="str">
            <v>Fragile</v>
          </cell>
          <cell r="AC164" t="str">
            <v>Fragile</v>
          </cell>
          <cell r="AD164" t="str">
            <v>Extremely fragile</v>
          </cell>
          <cell r="AE164" t="str">
            <v>Initial self-financing</v>
          </cell>
          <cell r="AF164" t="str">
            <v>Initial self-financing</v>
          </cell>
          <cell r="AG164" t="str">
            <v>Initial self-financing</v>
          </cell>
          <cell r="AH164" t="str">
            <v>Initial self-financing</v>
          </cell>
          <cell r="AI164" t="str">
            <v>Initial self-financing</v>
          </cell>
          <cell r="AJ164" t="str">
            <v>LIC</v>
          </cell>
          <cell r="AK164" t="str">
            <v>LIC</v>
          </cell>
          <cell r="AL164" t="str">
            <v>LIC</v>
          </cell>
          <cell r="AM164" t="str">
            <v>LIC</v>
          </cell>
        </row>
        <row r="165">
          <cell r="A165" t="str">
            <v>ESP</v>
          </cell>
          <cell r="B165">
            <v>724</v>
          </cell>
          <cell r="C165" t="str">
            <v>ES</v>
          </cell>
          <cell r="D165" t="str">
            <v>Spain</v>
          </cell>
          <cell r="E165" t="str">
            <v>eng</v>
          </cell>
          <cell r="F165">
            <v>1</v>
          </cell>
          <cell r="G165">
            <v>0</v>
          </cell>
          <cell r="H165">
            <v>0</v>
          </cell>
          <cell r="I165">
            <v>0</v>
          </cell>
          <cell r="J165">
            <v>0</v>
          </cell>
          <cell r="K165">
            <v>0</v>
          </cell>
          <cell r="L165">
            <v>0</v>
          </cell>
          <cell r="M165">
            <v>0</v>
          </cell>
          <cell r="N165" t="str">
            <v>EURO</v>
          </cell>
          <cell r="O165" t="str">
            <v>Non-Gavi</v>
          </cell>
          <cell r="P165" t="str">
            <v>Non-Gavi</v>
          </cell>
          <cell r="Q165" t="str">
            <v>Not PEF</v>
          </cell>
          <cell r="R165">
            <v>0</v>
          </cell>
          <cell r="S165" t="str">
            <v>Non-Member</v>
          </cell>
          <cell r="T165">
            <v>0</v>
          </cell>
          <cell r="U165">
            <v>0</v>
          </cell>
          <cell r="V165">
            <v>0</v>
          </cell>
          <cell r="W165">
            <v>0</v>
          </cell>
          <cell r="X165">
            <v>0</v>
          </cell>
          <cell r="Y165">
            <v>0</v>
          </cell>
          <cell r="Z165" t="str">
            <v>Non-fragile</v>
          </cell>
          <cell r="AA165" t="str">
            <v>Non-fragile</v>
          </cell>
          <cell r="AB165" t="str">
            <v>Non-fragile</v>
          </cell>
          <cell r="AC165" t="str">
            <v>Non-fragile</v>
          </cell>
          <cell r="AD165" t="str">
            <v>Non-Gavi</v>
          </cell>
          <cell r="AE165" t="str">
            <v>Non-Gavi</v>
          </cell>
          <cell r="AF165" t="str">
            <v>Non-Gavi</v>
          </cell>
          <cell r="AG165" t="str">
            <v>Non-Gavi</v>
          </cell>
          <cell r="AH165" t="str">
            <v>Non-Gavi</v>
          </cell>
          <cell r="AI165" t="str">
            <v>Non-Gavi</v>
          </cell>
          <cell r="AJ165" t="str">
            <v>HIC</v>
          </cell>
          <cell r="AK165" t="str">
            <v>HIC</v>
          </cell>
          <cell r="AL165" t="str">
            <v>HIC</v>
          </cell>
          <cell r="AM165" t="str">
            <v>HIC</v>
          </cell>
          <cell r="AN165">
            <v>29300</v>
          </cell>
          <cell r="AO165">
            <v>29320</v>
          </cell>
        </row>
        <row r="166">
          <cell r="A166" t="str">
            <v>LKA</v>
          </cell>
          <cell r="B166">
            <v>144</v>
          </cell>
          <cell r="C166" t="str">
            <v>LK</v>
          </cell>
          <cell r="D166" t="str">
            <v>Sri Lanka</v>
          </cell>
          <cell r="E166" t="str">
            <v>eng</v>
          </cell>
          <cell r="F166">
            <v>1</v>
          </cell>
          <cell r="G166">
            <v>1</v>
          </cell>
          <cell r="H166">
            <v>1</v>
          </cell>
          <cell r="I166">
            <v>1</v>
          </cell>
          <cell r="J166">
            <v>0</v>
          </cell>
          <cell r="K166">
            <v>0</v>
          </cell>
          <cell r="L166">
            <v>0</v>
          </cell>
          <cell r="M166">
            <v>1</v>
          </cell>
          <cell r="N166" t="str">
            <v>SEARO</v>
          </cell>
          <cell r="O166" t="str">
            <v>Asia-Pacific</v>
          </cell>
          <cell r="P166" t="str">
            <v>AP</v>
          </cell>
          <cell r="Q166" t="str">
            <v>Tier 3</v>
          </cell>
          <cell r="R166">
            <v>0</v>
          </cell>
          <cell r="S166" t="str">
            <v>Non-Member</v>
          </cell>
          <cell r="T166">
            <v>1</v>
          </cell>
          <cell r="U166">
            <v>1</v>
          </cell>
          <cell r="V166">
            <v>0</v>
          </cell>
          <cell r="W166">
            <v>0</v>
          </cell>
          <cell r="X166">
            <v>0</v>
          </cell>
          <cell r="Y166">
            <v>1</v>
          </cell>
          <cell r="Z166" t="str">
            <v>Non-fragile</v>
          </cell>
          <cell r="AA166" t="str">
            <v>Non-fragile</v>
          </cell>
          <cell r="AB166" t="str">
            <v>Non-fragile</v>
          </cell>
          <cell r="AC166" t="str">
            <v>Non-fragile</v>
          </cell>
          <cell r="AD166" t="str">
            <v>Post Transition</v>
          </cell>
          <cell r="AE166" t="str">
            <v>Fully self-financing</v>
          </cell>
          <cell r="AF166" t="str">
            <v>Fully self-financing</v>
          </cell>
          <cell r="AG166" t="str">
            <v>Fully self-financing</v>
          </cell>
          <cell r="AH166" t="str">
            <v>Fully self-financing</v>
          </cell>
          <cell r="AI166" t="str">
            <v>Fully self-financing</v>
          </cell>
          <cell r="AJ166" t="str">
            <v>MIC</v>
          </cell>
          <cell r="AK166" t="str">
            <v>UMIC</v>
          </cell>
          <cell r="AL166" t="str">
            <v>MIC</v>
          </cell>
          <cell r="AM166" t="str">
            <v>LMIC</v>
          </cell>
          <cell r="AN166">
            <v>4060</v>
          </cell>
          <cell r="AO166">
            <v>4040</v>
          </cell>
        </row>
        <row r="167">
          <cell r="A167" t="str">
            <v>SDN</v>
          </cell>
          <cell r="B167">
            <v>729</v>
          </cell>
          <cell r="C167" t="str">
            <v>SD</v>
          </cell>
          <cell r="D167" t="str">
            <v>Sudan</v>
          </cell>
          <cell r="E167" t="str">
            <v>eng</v>
          </cell>
          <cell r="F167">
            <v>1</v>
          </cell>
          <cell r="G167">
            <v>1</v>
          </cell>
          <cell r="H167">
            <v>1</v>
          </cell>
          <cell r="I167">
            <v>1</v>
          </cell>
          <cell r="J167">
            <v>1</v>
          </cell>
          <cell r="K167">
            <v>1</v>
          </cell>
          <cell r="L167">
            <v>1</v>
          </cell>
          <cell r="M167">
            <v>1</v>
          </cell>
          <cell r="N167" t="str">
            <v>EMRO</v>
          </cell>
          <cell r="O167" t="str">
            <v>EMRO-EURO-PAHO</v>
          </cell>
          <cell r="P167" t="str">
            <v>EEP</v>
          </cell>
          <cell r="Q167" t="str">
            <v>Tier 3</v>
          </cell>
          <cell r="R167">
            <v>1</v>
          </cell>
          <cell r="S167" t="str">
            <v>Non-Member</v>
          </cell>
          <cell r="T167">
            <v>0</v>
          </cell>
          <cell r="U167">
            <v>0</v>
          </cell>
          <cell r="V167">
            <v>1</v>
          </cell>
          <cell r="W167">
            <v>1</v>
          </cell>
          <cell r="X167">
            <v>1</v>
          </cell>
          <cell r="Y167">
            <v>1</v>
          </cell>
          <cell r="Z167" t="str">
            <v>Fragile</v>
          </cell>
          <cell r="AA167" t="str">
            <v>Fragile</v>
          </cell>
          <cell r="AB167" t="str">
            <v>Fragile</v>
          </cell>
          <cell r="AC167" t="str">
            <v>Fragile</v>
          </cell>
          <cell r="AD167" t="str">
            <v>Extremely fragile</v>
          </cell>
          <cell r="AE167" t="str">
            <v>Preparatory transition phase</v>
          </cell>
          <cell r="AF167" t="str">
            <v>Preparatory transition phase</v>
          </cell>
          <cell r="AG167" t="str">
            <v>Preparatory transition phase</v>
          </cell>
          <cell r="AH167" t="str">
            <v>Preparatory transition phase</v>
          </cell>
          <cell r="AI167" t="str">
            <v>Preparatory transition phase</v>
          </cell>
          <cell r="AJ167" t="str">
            <v>MIC</v>
          </cell>
          <cell r="AK167" t="str">
            <v>LMIC</v>
          </cell>
          <cell r="AL167" t="str">
            <v>LIC</v>
          </cell>
          <cell r="AM167" t="str">
            <v>LIC</v>
          </cell>
          <cell r="AN167">
            <v>1560</v>
          </cell>
          <cell r="AO167">
            <v>840</v>
          </cell>
        </row>
        <row r="168">
          <cell r="A168" t="str">
            <v>SUR</v>
          </cell>
          <cell r="B168">
            <v>740</v>
          </cell>
          <cell r="C168" t="str">
            <v>SR</v>
          </cell>
          <cell r="D168" t="str">
            <v>Suriname</v>
          </cell>
          <cell r="E168" t="str">
            <v>eng</v>
          </cell>
          <cell r="F168">
            <v>1</v>
          </cell>
          <cell r="G168">
            <v>0</v>
          </cell>
          <cell r="H168">
            <v>0</v>
          </cell>
          <cell r="I168">
            <v>0</v>
          </cell>
          <cell r="J168">
            <v>0</v>
          </cell>
          <cell r="K168">
            <v>0</v>
          </cell>
          <cell r="L168">
            <v>0</v>
          </cell>
          <cell r="M168">
            <v>0</v>
          </cell>
          <cell r="N168" t="str">
            <v>PAHO</v>
          </cell>
          <cell r="O168" t="str">
            <v>Non-Gavi</v>
          </cell>
          <cell r="P168" t="str">
            <v>Non-Gavi</v>
          </cell>
          <cell r="Q168" t="str">
            <v>Not PEF</v>
          </cell>
          <cell r="R168">
            <v>0</v>
          </cell>
          <cell r="S168" t="str">
            <v>Non-Member</v>
          </cell>
          <cell r="T168">
            <v>0</v>
          </cell>
          <cell r="U168">
            <v>0</v>
          </cell>
          <cell r="V168">
            <v>0</v>
          </cell>
          <cell r="W168">
            <v>0</v>
          </cell>
          <cell r="X168">
            <v>0</v>
          </cell>
          <cell r="Y168">
            <v>1</v>
          </cell>
          <cell r="Z168" t="str">
            <v>Non-fragile</v>
          </cell>
          <cell r="AA168" t="str">
            <v>Non-fragile</v>
          </cell>
          <cell r="AB168" t="str">
            <v>Non-fragile</v>
          </cell>
          <cell r="AC168" t="str">
            <v>Non-fragile</v>
          </cell>
          <cell r="AD168" t="str">
            <v>Non-Gavi</v>
          </cell>
          <cell r="AE168" t="str">
            <v>Non-Gavi</v>
          </cell>
          <cell r="AF168" t="str">
            <v>Non-Gavi</v>
          </cell>
          <cell r="AG168" t="str">
            <v>Non-Gavi</v>
          </cell>
          <cell r="AH168" t="str">
            <v>Non-Gavi</v>
          </cell>
          <cell r="AI168" t="str">
            <v>Non-Gavi</v>
          </cell>
          <cell r="AJ168" t="str">
            <v>MIC</v>
          </cell>
          <cell r="AK168" t="str">
            <v>UMIC</v>
          </cell>
          <cell r="AL168" t="str">
            <v>MIC</v>
          </cell>
          <cell r="AM168" t="str">
            <v>UMIC</v>
          </cell>
          <cell r="AN168">
            <v>5210</v>
          </cell>
          <cell r="AO168">
            <v>5210</v>
          </cell>
        </row>
        <row r="169">
          <cell r="A169" t="str">
            <v>SWZ</v>
          </cell>
          <cell r="B169">
            <v>748</v>
          </cell>
          <cell r="C169" t="str">
            <v>SZ</v>
          </cell>
          <cell r="D169" t="str">
            <v>Swaziland</v>
          </cell>
          <cell r="E169" t="str">
            <v>eng</v>
          </cell>
          <cell r="F169">
            <v>1</v>
          </cell>
          <cell r="G169">
            <v>0</v>
          </cell>
          <cell r="H169">
            <v>0</v>
          </cell>
          <cell r="I169">
            <v>0</v>
          </cell>
          <cell r="J169">
            <v>0</v>
          </cell>
          <cell r="K169">
            <v>0</v>
          </cell>
          <cell r="L169">
            <v>0</v>
          </cell>
          <cell r="M169">
            <v>1</v>
          </cell>
          <cell r="N169" t="str">
            <v>AFRO</v>
          </cell>
          <cell r="O169" t="str">
            <v>Non-Gavi</v>
          </cell>
          <cell r="P169" t="str">
            <v>Non-Gavi</v>
          </cell>
          <cell r="Q169" t="str">
            <v>Not PEF</v>
          </cell>
          <cell r="R169">
            <v>1</v>
          </cell>
          <cell r="S169" t="str">
            <v>Non-Member</v>
          </cell>
          <cell r="T169">
            <v>0</v>
          </cell>
          <cell r="U169">
            <v>0</v>
          </cell>
          <cell r="V169">
            <v>0</v>
          </cell>
          <cell r="W169">
            <v>0</v>
          </cell>
          <cell r="X169">
            <v>0</v>
          </cell>
          <cell r="Y169">
            <v>1</v>
          </cell>
          <cell r="Z169" t="str">
            <v>Non-fragile</v>
          </cell>
          <cell r="AA169" t="str">
            <v>Non-fragile</v>
          </cell>
          <cell r="AB169" t="str">
            <v>Non-fragile</v>
          </cell>
          <cell r="AC169" t="str">
            <v>Non-fragile</v>
          </cell>
          <cell r="AD169" t="str">
            <v>Non-Gavi</v>
          </cell>
          <cell r="AE169" t="str">
            <v>Non-Gavi</v>
          </cell>
          <cell r="AF169" t="str">
            <v>Non-Gavi</v>
          </cell>
          <cell r="AG169" t="str">
            <v>Non-Gavi</v>
          </cell>
          <cell r="AH169" t="str">
            <v>Non-Gavi</v>
          </cell>
          <cell r="AI169" t="str">
            <v>Non-Gavi</v>
          </cell>
          <cell r="AJ169" t="str">
            <v>MIC</v>
          </cell>
          <cell r="AK169" t="str">
            <v>LMIC</v>
          </cell>
          <cell r="AL169" t="str">
            <v>MIC</v>
          </cell>
          <cell r="AM169" t="str">
            <v>LMIC</v>
          </cell>
          <cell r="AN169">
            <v>3930</v>
          </cell>
          <cell r="AO169">
            <v>3600</v>
          </cell>
        </row>
        <row r="170">
          <cell r="A170" t="str">
            <v>SWE</v>
          </cell>
          <cell r="B170">
            <v>752</v>
          </cell>
          <cell r="C170" t="str">
            <v>SE</v>
          </cell>
          <cell r="D170" t="str">
            <v>Sweden</v>
          </cell>
          <cell r="E170" t="str">
            <v>eng</v>
          </cell>
          <cell r="F170">
            <v>1</v>
          </cell>
          <cell r="G170">
            <v>0</v>
          </cell>
          <cell r="H170">
            <v>0</v>
          </cell>
          <cell r="I170">
            <v>0</v>
          </cell>
          <cell r="J170">
            <v>0</v>
          </cell>
          <cell r="K170">
            <v>0</v>
          </cell>
          <cell r="L170">
            <v>0</v>
          </cell>
          <cell r="M170">
            <v>0</v>
          </cell>
          <cell r="N170" t="str">
            <v>EURO</v>
          </cell>
          <cell r="O170" t="str">
            <v>Non-Gavi</v>
          </cell>
          <cell r="P170" t="str">
            <v>Non-Gavi</v>
          </cell>
          <cell r="Q170" t="str">
            <v>Not PEF</v>
          </cell>
          <cell r="R170">
            <v>0</v>
          </cell>
          <cell r="S170" t="str">
            <v>Non-Member</v>
          </cell>
          <cell r="T170">
            <v>0</v>
          </cell>
          <cell r="U170">
            <v>0</v>
          </cell>
          <cell r="V170">
            <v>0</v>
          </cell>
          <cell r="W170">
            <v>0</v>
          </cell>
          <cell r="X170">
            <v>0</v>
          </cell>
          <cell r="Y170">
            <v>0</v>
          </cell>
          <cell r="Z170" t="str">
            <v>Non-fragile</v>
          </cell>
          <cell r="AA170" t="str">
            <v>Non-fragile</v>
          </cell>
          <cell r="AB170" t="str">
            <v>Non-fragile</v>
          </cell>
          <cell r="AC170" t="str">
            <v>Non-fragile</v>
          </cell>
          <cell r="AD170" t="str">
            <v>Non-Gavi</v>
          </cell>
          <cell r="AE170" t="str">
            <v>Non-Gavi</v>
          </cell>
          <cell r="AF170" t="str">
            <v>Non-Gavi</v>
          </cell>
          <cell r="AG170" t="str">
            <v>Non-Gavi</v>
          </cell>
          <cell r="AH170" t="str">
            <v>Non-Gavi</v>
          </cell>
          <cell r="AI170" t="str">
            <v>Non-Gavi</v>
          </cell>
          <cell r="AJ170" t="str">
            <v>HIC</v>
          </cell>
          <cell r="AK170" t="str">
            <v>HIC</v>
          </cell>
          <cell r="AL170" t="str">
            <v>HIC</v>
          </cell>
          <cell r="AM170" t="str">
            <v>HIC</v>
          </cell>
          <cell r="AN170">
            <v>55540</v>
          </cell>
          <cell r="AO170">
            <v>55620</v>
          </cell>
        </row>
        <row r="171">
          <cell r="A171" t="str">
            <v>CHE</v>
          </cell>
          <cell r="B171">
            <v>756</v>
          </cell>
          <cell r="C171" t="str">
            <v>CH</v>
          </cell>
          <cell r="D171" t="str">
            <v>Switzerland</v>
          </cell>
          <cell r="E171" t="str">
            <v>eng</v>
          </cell>
          <cell r="F171">
            <v>1</v>
          </cell>
          <cell r="G171">
            <v>0</v>
          </cell>
          <cell r="H171">
            <v>0</v>
          </cell>
          <cell r="I171">
            <v>0</v>
          </cell>
          <cell r="J171">
            <v>0</v>
          </cell>
          <cell r="K171">
            <v>0</v>
          </cell>
          <cell r="L171">
            <v>0</v>
          </cell>
          <cell r="M171">
            <v>0</v>
          </cell>
          <cell r="N171" t="str">
            <v>EURO</v>
          </cell>
          <cell r="O171" t="str">
            <v>Non-Gavi</v>
          </cell>
          <cell r="P171" t="str">
            <v>Non-Gavi</v>
          </cell>
          <cell r="Q171" t="str">
            <v>Not PEF</v>
          </cell>
          <cell r="R171">
            <v>0</v>
          </cell>
          <cell r="S171" t="str">
            <v>Non-Member</v>
          </cell>
          <cell r="T171">
            <v>0</v>
          </cell>
          <cell r="U171">
            <v>0</v>
          </cell>
          <cell r="V171">
            <v>0</v>
          </cell>
          <cell r="W171">
            <v>0</v>
          </cell>
          <cell r="X171">
            <v>0</v>
          </cell>
          <cell r="Y171">
            <v>0</v>
          </cell>
          <cell r="Z171" t="str">
            <v>Non-fragile</v>
          </cell>
          <cell r="AA171" t="str">
            <v>Non-fragile</v>
          </cell>
          <cell r="AB171" t="str">
            <v>Non-fragile</v>
          </cell>
          <cell r="AC171" t="str">
            <v>Non-fragile</v>
          </cell>
          <cell r="AD171" t="str">
            <v>Non-Gavi</v>
          </cell>
          <cell r="AE171" t="str">
            <v>Non-Gavi</v>
          </cell>
          <cell r="AF171" t="str">
            <v>Non-Gavi</v>
          </cell>
          <cell r="AG171" t="str">
            <v>Non-Gavi</v>
          </cell>
          <cell r="AH171" t="str">
            <v>Non-Gavi</v>
          </cell>
          <cell r="AI171" t="str">
            <v>Non-Gavi</v>
          </cell>
          <cell r="AJ171" t="str">
            <v>HIC</v>
          </cell>
          <cell r="AK171" t="str">
            <v>HIC</v>
          </cell>
          <cell r="AL171" t="str">
            <v>HIC</v>
          </cell>
          <cell r="AM171" t="str">
            <v>HIC</v>
          </cell>
          <cell r="AN171">
            <v>84450</v>
          </cell>
          <cell r="AO171">
            <v>84430</v>
          </cell>
        </row>
        <row r="172">
          <cell r="A172" t="str">
            <v>SYR</v>
          </cell>
          <cell r="B172">
            <v>760</v>
          </cell>
          <cell r="C172" t="str">
            <v>SY</v>
          </cell>
          <cell r="D172" t="str">
            <v>Syrian Arab Republic</v>
          </cell>
          <cell r="E172" t="str">
            <v>eng</v>
          </cell>
          <cell r="F172">
            <v>1</v>
          </cell>
          <cell r="G172">
            <v>0</v>
          </cell>
          <cell r="H172">
            <v>0</v>
          </cell>
          <cell r="I172">
            <v>0</v>
          </cell>
          <cell r="J172">
            <v>0</v>
          </cell>
          <cell r="K172">
            <v>1</v>
          </cell>
          <cell r="L172">
            <v>1</v>
          </cell>
          <cell r="M172">
            <v>1</v>
          </cell>
          <cell r="N172" t="str">
            <v>EMRO</v>
          </cell>
          <cell r="O172" t="str">
            <v>EMRO-EURO-PAHO</v>
          </cell>
          <cell r="P172" t="str">
            <v>EEP</v>
          </cell>
          <cell r="Q172" t="str">
            <v>Not PEF</v>
          </cell>
          <cell r="R172">
            <v>0</v>
          </cell>
          <cell r="S172" t="str">
            <v>Non-Member</v>
          </cell>
          <cell r="T172">
            <v>0</v>
          </cell>
          <cell r="U172">
            <v>0</v>
          </cell>
          <cell r="V172">
            <v>0</v>
          </cell>
          <cell r="W172">
            <v>0</v>
          </cell>
          <cell r="X172">
            <v>0</v>
          </cell>
          <cell r="Y172">
            <v>1</v>
          </cell>
          <cell r="Z172" t="str">
            <v>Non-fragile</v>
          </cell>
          <cell r="AA172" t="str">
            <v>Non-fragile</v>
          </cell>
          <cell r="AB172" t="str">
            <v>Fragile</v>
          </cell>
          <cell r="AC172" t="str">
            <v>Fragile</v>
          </cell>
          <cell r="AD172" t="str">
            <v>Extremely fragile</v>
          </cell>
          <cell r="AE172" t="str">
            <v>Non-Gavi</v>
          </cell>
          <cell r="AF172" t="str">
            <v>Non-Gavi</v>
          </cell>
          <cell r="AG172" t="str">
            <v>Non-Gavi</v>
          </cell>
          <cell r="AH172" t="str">
            <v>Initial self-financing</v>
          </cell>
          <cell r="AI172" t="str">
            <v>Initial self-financing</v>
          </cell>
          <cell r="AJ172" t="str">
            <v>LIC</v>
          </cell>
          <cell r="AK172" t="str">
            <v>LIC</v>
          </cell>
          <cell r="AL172" t="str">
            <v>LIC</v>
          </cell>
          <cell r="AM172" t="str">
            <v>LIC</v>
          </cell>
        </row>
        <row r="173">
          <cell r="A173" t="str">
            <v>TJK</v>
          </cell>
          <cell r="B173">
            <v>762</v>
          </cell>
          <cell r="C173" t="str">
            <v>TJ</v>
          </cell>
          <cell r="D173" t="str">
            <v>Tajikistan</v>
          </cell>
          <cell r="E173" t="str">
            <v>eng</v>
          </cell>
          <cell r="F173">
            <v>1</v>
          </cell>
          <cell r="G173">
            <v>1</v>
          </cell>
          <cell r="H173">
            <v>1</v>
          </cell>
          <cell r="I173">
            <v>1</v>
          </cell>
          <cell r="J173">
            <v>1</v>
          </cell>
          <cell r="K173">
            <v>1</v>
          </cell>
          <cell r="L173">
            <v>1</v>
          </cell>
          <cell r="M173">
            <v>1</v>
          </cell>
          <cell r="N173" t="str">
            <v>EURO</v>
          </cell>
          <cell r="O173" t="str">
            <v>EMRO-EURO-PAHO</v>
          </cell>
          <cell r="P173" t="str">
            <v>EEP</v>
          </cell>
          <cell r="Q173" t="str">
            <v>Tier 3</v>
          </cell>
          <cell r="R173">
            <v>0</v>
          </cell>
          <cell r="S173" t="str">
            <v>Non-Member</v>
          </cell>
          <cell r="T173">
            <v>0</v>
          </cell>
          <cell r="U173">
            <v>0</v>
          </cell>
          <cell r="V173">
            <v>0</v>
          </cell>
          <cell r="W173">
            <v>0</v>
          </cell>
          <cell r="X173">
            <v>0</v>
          </cell>
          <cell r="Y173">
            <v>1</v>
          </cell>
          <cell r="Z173" t="str">
            <v>Non-fragile</v>
          </cell>
          <cell r="AA173" t="str">
            <v>Non-fragile</v>
          </cell>
          <cell r="AB173" t="str">
            <v>Non-fragile</v>
          </cell>
          <cell r="AC173" t="str">
            <v>Non-fragile</v>
          </cell>
          <cell r="AD173" t="str">
            <v>Standard</v>
          </cell>
          <cell r="AE173" t="str">
            <v>Preparatory transition phase</v>
          </cell>
          <cell r="AF173" t="str">
            <v>Preparatory transition phase</v>
          </cell>
          <cell r="AG173" t="str">
            <v>Initial self-financing</v>
          </cell>
          <cell r="AH173" t="str">
            <v>Initial self-financing</v>
          </cell>
          <cell r="AI173" t="str">
            <v>Initial self-financing</v>
          </cell>
          <cell r="AJ173" t="str">
            <v>LIC</v>
          </cell>
          <cell r="AK173" t="str">
            <v>LIC</v>
          </cell>
          <cell r="AL173" t="str">
            <v>LIC</v>
          </cell>
          <cell r="AM173" t="str">
            <v>LIC</v>
          </cell>
          <cell r="AN173">
            <v>1010</v>
          </cell>
          <cell r="AO173">
            <v>1000</v>
          </cell>
        </row>
        <row r="174">
          <cell r="A174" t="str">
            <v>TZA</v>
          </cell>
          <cell r="B174">
            <v>834</v>
          </cell>
          <cell r="C174" t="str">
            <v>TZ</v>
          </cell>
          <cell r="D174" t="str">
            <v>Tanzania, United Republic of</v>
          </cell>
          <cell r="E174" t="str">
            <v>eng</v>
          </cell>
          <cell r="F174">
            <v>1</v>
          </cell>
          <cell r="G174">
            <v>1</v>
          </cell>
          <cell r="H174">
            <v>1</v>
          </cell>
          <cell r="I174">
            <v>1</v>
          </cell>
          <cell r="J174">
            <v>1</v>
          </cell>
          <cell r="K174">
            <v>1</v>
          </cell>
          <cell r="L174">
            <v>1</v>
          </cell>
          <cell r="M174">
            <v>1</v>
          </cell>
          <cell r="N174" t="str">
            <v>AFRO</v>
          </cell>
          <cell r="O174" t="str">
            <v>Anglophone Africa</v>
          </cell>
          <cell r="P174" t="str">
            <v>AA</v>
          </cell>
          <cell r="Q174" t="str">
            <v>Tier 3</v>
          </cell>
          <cell r="R174">
            <v>1</v>
          </cell>
          <cell r="S174" t="str">
            <v>Non-Member</v>
          </cell>
          <cell r="T174">
            <v>0</v>
          </cell>
          <cell r="U174">
            <v>0</v>
          </cell>
          <cell r="V174">
            <v>1</v>
          </cell>
          <cell r="W174">
            <v>1</v>
          </cell>
          <cell r="X174">
            <v>0</v>
          </cell>
          <cell r="Y174">
            <v>1</v>
          </cell>
          <cell r="Z174" t="str">
            <v>Non-fragile</v>
          </cell>
          <cell r="AA174" t="str">
            <v>Non-fragile</v>
          </cell>
          <cell r="AB174" t="str">
            <v>Non-fragile</v>
          </cell>
          <cell r="AC174" t="str">
            <v>Non-fragile</v>
          </cell>
          <cell r="AD174" t="str">
            <v>Priority</v>
          </cell>
          <cell r="AE174" t="str">
            <v>Initial self-financing</v>
          </cell>
          <cell r="AF174" t="str">
            <v>Initial self-financing</v>
          </cell>
          <cell r="AG174" t="str">
            <v>Initial self-financing</v>
          </cell>
          <cell r="AH174" t="str">
            <v>Initial self-financing</v>
          </cell>
          <cell r="AI174" t="str">
            <v>Initial self-financing</v>
          </cell>
          <cell r="AJ174" t="str">
            <v>LIC</v>
          </cell>
          <cell r="AK174" t="str">
            <v>LIC</v>
          </cell>
          <cell r="AL174" t="str">
            <v>MIC</v>
          </cell>
          <cell r="AM174" t="str">
            <v>LMIC</v>
          </cell>
          <cell r="AN174">
            <v>1020</v>
          </cell>
          <cell r="AO174">
            <v>1020</v>
          </cell>
        </row>
        <row r="175">
          <cell r="A175" t="str">
            <v>THA</v>
          </cell>
          <cell r="B175">
            <v>764</v>
          </cell>
          <cell r="C175" t="str">
            <v>TH</v>
          </cell>
          <cell r="D175" t="str">
            <v>Thailand</v>
          </cell>
          <cell r="E175" t="str">
            <v>eng</v>
          </cell>
          <cell r="F175">
            <v>1</v>
          </cell>
          <cell r="G175">
            <v>0</v>
          </cell>
          <cell r="H175">
            <v>0</v>
          </cell>
          <cell r="I175">
            <v>0</v>
          </cell>
          <cell r="J175">
            <v>0</v>
          </cell>
          <cell r="K175">
            <v>0</v>
          </cell>
          <cell r="L175">
            <v>0</v>
          </cell>
          <cell r="M175">
            <v>0</v>
          </cell>
          <cell r="N175" t="str">
            <v>SEARO</v>
          </cell>
          <cell r="O175" t="str">
            <v>Non-Gavi</v>
          </cell>
          <cell r="P175" t="str">
            <v>Non-Gavi</v>
          </cell>
          <cell r="Q175" t="str">
            <v>Not PEF</v>
          </cell>
          <cell r="R175">
            <v>0</v>
          </cell>
          <cell r="S175" t="str">
            <v>Non-Member</v>
          </cell>
          <cell r="T175">
            <v>1</v>
          </cell>
          <cell r="U175">
            <v>0</v>
          </cell>
          <cell r="V175">
            <v>0</v>
          </cell>
          <cell r="W175">
            <v>0</v>
          </cell>
          <cell r="X175">
            <v>0</v>
          </cell>
          <cell r="Y175">
            <v>1</v>
          </cell>
          <cell r="Z175" t="str">
            <v>Non-fragile</v>
          </cell>
          <cell r="AA175" t="str">
            <v>Non-fragile</v>
          </cell>
          <cell r="AB175" t="str">
            <v>Non-fragile</v>
          </cell>
          <cell r="AC175" t="str">
            <v>Non-fragile</v>
          </cell>
          <cell r="AD175" t="str">
            <v>Non-Gavi</v>
          </cell>
          <cell r="AE175" t="str">
            <v>Non-Gavi</v>
          </cell>
          <cell r="AF175" t="str">
            <v>Non-Gavi</v>
          </cell>
          <cell r="AG175" t="str">
            <v>Non-Gavi</v>
          </cell>
          <cell r="AH175" t="str">
            <v>Non-Gavi</v>
          </cell>
          <cell r="AI175" t="str">
            <v>Non-Gavi</v>
          </cell>
          <cell r="AJ175" t="str">
            <v>MIC</v>
          </cell>
          <cell r="AK175" t="str">
            <v>UMIC</v>
          </cell>
          <cell r="AL175" t="str">
            <v>MIC</v>
          </cell>
          <cell r="AM175" t="str">
            <v>UMIC</v>
          </cell>
          <cell r="AN175">
            <v>6610</v>
          </cell>
          <cell r="AO175">
            <v>6600</v>
          </cell>
        </row>
        <row r="176">
          <cell r="A176" t="str">
            <v>TLS</v>
          </cell>
          <cell r="B176">
            <v>626</v>
          </cell>
          <cell r="C176" t="str">
            <v>TL</v>
          </cell>
          <cell r="D176" t="str">
            <v>Timor-Leste</v>
          </cell>
          <cell r="E176" t="str">
            <v>eng</v>
          </cell>
          <cell r="F176">
            <v>1</v>
          </cell>
          <cell r="G176">
            <v>1</v>
          </cell>
          <cell r="H176">
            <v>1</v>
          </cell>
          <cell r="I176">
            <v>1</v>
          </cell>
          <cell r="J176">
            <v>1</v>
          </cell>
          <cell r="K176">
            <v>0</v>
          </cell>
          <cell r="L176">
            <v>0</v>
          </cell>
          <cell r="M176">
            <v>1</v>
          </cell>
          <cell r="N176" t="str">
            <v>SEARO</v>
          </cell>
          <cell r="O176" t="str">
            <v>Asia-Pacific</v>
          </cell>
          <cell r="P176" t="str">
            <v>AP</v>
          </cell>
          <cell r="Q176" t="str">
            <v>Tier 3</v>
          </cell>
          <cell r="R176">
            <v>0</v>
          </cell>
          <cell r="S176" t="str">
            <v>Non-Member</v>
          </cell>
          <cell r="T176">
            <v>1</v>
          </cell>
          <cell r="U176">
            <v>1</v>
          </cell>
          <cell r="V176">
            <v>0</v>
          </cell>
          <cell r="W176">
            <v>0</v>
          </cell>
          <cell r="X176">
            <v>0</v>
          </cell>
          <cell r="Y176">
            <v>1</v>
          </cell>
          <cell r="Z176" t="str">
            <v>Non-fragile</v>
          </cell>
          <cell r="AA176" t="str">
            <v>Non-fragile</v>
          </cell>
          <cell r="AB176" t="str">
            <v>Non-fragile</v>
          </cell>
          <cell r="AC176" t="str">
            <v>Non-fragile</v>
          </cell>
          <cell r="AD176" t="str">
            <v>Post Transition</v>
          </cell>
          <cell r="AE176" t="str">
            <v>Accelerated transition phase</v>
          </cell>
          <cell r="AF176" t="str">
            <v>Fully self-financing</v>
          </cell>
          <cell r="AG176" t="str">
            <v>Fully self-financing</v>
          </cell>
          <cell r="AH176" t="str">
            <v>Fully self-financing</v>
          </cell>
          <cell r="AI176" t="str">
            <v>Non-Gavi</v>
          </cell>
          <cell r="AJ176" t="str">
            <v>MIC</v>
          </cell>
          <cell r="AK176" t="str">
            <v>LMIC</v>
          </cell>
          <cell r="AL176" t="str">
            <v>MIC</v>
          </cell>
          <cell r="AM176" t="str">
            <v>LMIC</v>
          </cell>
          <cell r="AN176">
            <v>1810</v>
          </cell>
          <cell r="AO176">
            <v>1810</v>
          </cell>
        </row>
        <row r="177">
          <cell r="A177" t="str">
            <v>TGO</v>
          </cell>
          <cell r="B177">
            <v>768</v>
          </cell>
          <cell r="C177" t="str">
            <v>TG</v>
          </cell>
          <cell r="D177" t="str">
            <v>Togo</v>
          </cell>
          <cell r="E177" t="str">
            <v>fr</v>
          </cell>
          <cell r="F177">
            <v>1</v>
          </cell>
          <cell r="G177">
            <v>1</v>
          </cell>
          <cell r="H177">
            <v>1</v>
          </cell>
          <cell r="I177">
            <v>1</v>
          </cell>
          <cell r="J177">
            <v>1</v>
          </cell>
          <cell r="K177">
            <v>1</v>
          </cell>
          <cell r="L177">
            <v>1</v>
          </cell>
          <cell r="M177">
            <v>1</v>
          </cell>
          <cell r="N177" t="str">
            <v>AFRO</v>
          </cell>
          <cell r="O177" t="str">
            <v>Francophone Africa</v>
          </cell>
          <cell r="P177" t="str">
            <v>FA</v>
          </cell>
          <cell r="Q177" t="str">
            <v>Tier 3</v>
          </cell>
          <cell r="R177">
            <v>1</v>
          </cell>
          <cell r="S177" t="str">
            <v>Member</v>
          </cell>
          <cell r="T177">
            <v>0</v>
          </cell>
          <cell r="U177">
            <v>0</v>
          </cell>
          <cell r="V177">
            <v>1</v>
          </cell>
          <cell r="W177">
            <v>1</v>
          </cell>
          <cell r="X177">
            <v>1</v>
          </cell>
          <cell r="Y177">
            <v>1</v>
          </cell>
          <cell r="Z177" t="str">
            <v>Non-fragile</v>
          </cell>
          <cell r="AA177" t="str">
            <v>Non-fragile</v>
          </cell>
          <cell r="AB177" t="str">
            <v>Non-fragile</v>
          </cell>
          <cell r="AC177" t="str">
            <v>Non-fragile</v>
          </cell>
          <cell r="AD177" t="str">
            <v>Priority</v>
          </cell>
          <cell r="AE177" t="str">
            <v>Initial self-financing</v>
          </cell>
          <cell r="AF177" t="str">
            <v>Initial self-financing</v>
          </cell>
          <cell r="AG177" t="str">
            <v>Initial self-financing</v>
          </cell>
          <cell r="AH177" t="str">
            <v>Initial self-financing</v>
          </cell>
          <cell r="AI177" t="str">
            <v>Initial self-financing</v>
          </cell>
          <cell r="AJ177" t="str">
            <v>LIC</v>
          </cell>
          <cell r="AK177" t="str">
            <v>LIC</v>
          </cell>
          <cell r="AL177" t="str">
            <v>LIC</v>
          </cell>
          <cell r="AM177" t="str">
            <v>LIC</v>
          </cell>
          <cell r="AN177">
            <v>660</v>
          </cell>
          <cell r="AO177">
            <v>660</v>
          </cell>
        </row>
        <row r="178">
          <cell r="A178" t="str">
            <v>TON</v>
          </cell>
          <cell r="B178">
            <v>776</v>
          </cell>
          <cell r="C178" t="str">
            <v>TO</v>
          </cell>
          <cell r="D178" t="str">
            <v>Tonga</v>
          </cell>
          <cell r="E178" t="str">
            <v>eng</v>
          </cell>
          <cell r="F178">
            <v>1</v>
          </cell>
          <cell r="G178">
            <v>0</v>
          </cell>
          <cell r="H178">
            <v>0</v>
          </cell>
          <cell r="I178">
            <v>0</v>
          </cell>
          <cell r="J178">
            <v>0</v>
          </cell>
          <cell r="K178">
            <v>0</v>
          </cell>
          <cell r="L178">
            <v>0</v>
          </cell>
          <cell r="M178">
            <v>1</v>
          </cell>
          <cell r="N178" t="str">
            <v>WPRO</v>
          </cell>
          <cell r="O178" t="str">
            <v>Non-Gavi</v>
          </cell>
          <cell r="P178" t="str">
            <v>Non-Gavi</v>
          </cell>
          <cell r="Q178" t="str">
            <v>Not PEF</v>
          </cell>
          <cell r="R178">
            <v>0</v>
          </cell>
          <cell r="S178" t="str">
            <v>Non-Member</v>
          </cell>
          <cell r="T178">
            <v>1</v>
          </cell>
          <cell r="U178">
            <v>0</v>
          </cell>
          <cell r="V178">
            <v>0</v>
          </cell>
          <cell r="W178">
            <v>0</v>
          </cell>
          <cell r="X178">
            <v>0</v>
          </cell>
          <cell r="Y178">
            <v>1</v>
          </cell>
          <cell r="Z178" t="str">
            <v>Non-fragile</v>
          </cell>
          <cell r="AA178" t="str">
            <v>Non-fragile</v>
          </cell>
          <cell r="AB178" t="str">
            <v>Non-fragile</v>
          </cell>
          <cell r="AC178" t="str">
            <v>Non-fragile</v>
          </cell>
          <cell r="AD178" t="str">
            <v>Non-Gavi</v>
          </cell>
          <cell r="AE178" t="str">
            <v>Non-Gavi</v>
          </cell>
          <cell r="AF178" t="str">
            <v>Non-Gavi</v>
          </cell>
          <cell r="AG178" t="str">
            <v>Non-Gavi</v>
          </cell>
          <cell r="AH178" t="str">
            <v>Non-Gavi</v>
          </cell>
          <cell r="AI178" t="str">
            <v>Non-Gavi</v>
          </cell>
          <cell r="AJ178" t="str">
            <v>MIC</v>
          </cell>
          <cell r="AK178" t="str">
            <v>UMIC</v>
          </cell>
          <cell r="AL178" t="str">
            <v>MIC</v>
          </cell>
          <cell r="AM178" t="str">
            <v>UMIC</v>
          </cell>
          <cell r="AN178">
            <v>4300</v>
          </cell>
          <cell r="AO178">
            <v>4300</v>
          </cell>
        </row>
        <row r="179">
          <cell r="A179" t="str">
            <v>TTO</v>
          </cell>
          <cell r="B179">
            <v>780</v>
          </cell>
          <cell r="C179" t="str">
            <v>TT</v>
          </cell>
          <cell r="D179" t="str">
            <v>Trinidad and Tobago</v>
          </cell>
          <cell r="E179" t="str">
            <v>eng</v>
          </cell>
          <cell r="F179">
            <v>1</v>
          </cell>
          <cell r="G179">
            <v>0</v>
          </cell>
          <cell r="H179">
            <v>0</v>
          </cell>
          <cell r="I179">
            <v>0</v>
          </cell>
          <cell r="J179">
            <v>0</v>
          </cell>
          <cell r="K179">
            <v>0</v>
          </cell>
          <cell r="L179">
            <v>0</v>
          </cell>
          <cell r="M179">
            <v>0</v>
          </cell>
          <cell r="N179" t="str">
            <v>PAHO</v>
          </cell>
          <cell r="O179" t="str">
            <v>Non-Gavi</v>
          </cell>
          <cell r="P179" t="str">
            <v>Non-Gavi</v>
          </cell>
          <cell r="Q179" t="str">
            <v>Not PEF</v>
          </cell>
          <cell r="R179">
            <v>0</v>
          </cell>
          <cell r="S179" t="str">
            <v>Non-Member</v>
          </cell>
          <cell r="T179">
            <v>0</v>
          </cell>
          <cell r="U179">
            <v>0</v>
          </cell>
          <cell r="V179">
            <v>0</v>
          </cell>
          <cell r="W179">
            <v>0</v>
          </cell>
          <cell r="X179">
            <v>0</v>
          </cell>
          <cell r="Y179">
            <v>1</v>
          </cell>
          <cell r="Z179" t="str">
            <v>Non-fragile</v>
          </cell>
          <cell r="AA179" t="str">
            <v>Non-fragile</v>
          </cell>
          <cell r="AB179" t="str">
            <v>Non-fragile</v>
          </cell>
          <cell r="AC179" t="str">
            <v>Non-fragile</v>
          </cell>
          <cell r="AD179" t="str">
            <v>Non-Gavi</v>
          </cell>
          <cell r="AE179" t="str">
            <v>Non-Gavi</v>
          </cell>
          <cell r="AF179" t="str">
            <v>Non-Gavi</v>
          </cell>
          <cell r="AG179" t="str">
            <v>Non-Gavi</v>
          </cell>
          <cell r="AH179" t="str">
            <v>Non-Gavi</v>
          </cell>
          <cell r="AI179" t="str">
            <v>Non-Gavi</v>
          </cell>
          <cell r="AJ179" t="str">
            <v>HIC</v>
          </cell>
          <cell r="AK179" t="str">
            <v>HIC</v>
          </cell>
          <cell r="AL179" t="str">
            <v>HIC</v>
          </cell>
          <cell r="AM179" t="str">
            <v>HIC</v>
          </cell>
          <cell r="AN179">
            <v>15950</v>
          </cell>
          <cell r="AO179">
            <v>16020</v>
          </cell>
        </row>
        <row r="180">
          <cell r="A180" t="str">
            <v>TUN</v>
          </cell>
          <cell r="B180">
            <v>788</v>
          </cell>
          <cell r="C180" t="str">
            <v>TN</v>
          </cell>
          <cell r="D180" t="str">
            <v>Tunisia</v>
          </cell>
          <cell r="E180" t="str">
            <v>eng</v>
          </cell>
          <cell r="F180">
            <v>1</v>
          </cell>
          <cell r="G180">
            <v>0</v>
          </cell>
          <cell r="H180">
            <v>0</v>
          </cell>
          <cell r="I180">
            <v>0</v>
          </cell>
          <cell r="J180">
            <v>0</v>
          </cell>
          <cell r="K180">
            <v>0</v>
          </cell>
          <cell r="L180">
            <v>0</v>
          </cell>
          <cell r="M180">
            <v>0</v>
          </cell>
          <cell r="N180" t="str">
            <v>EMRO</v>
          </cell>
          <cell r="O180" t="str">
            <v>Non-Gavi</v>
          </cell>
          <cell r="P180" t="str">
            <v>Non-Gavi</v>
          </cell>
          <cell r="Q180" t="str">
            <v>Not PEF</v>
          </cell>
          <cell r="R180">
            <v>1</v>
          </cell>
          <cell r="S180" t="str">
            <v>Non-Member</v>
          </cell>
          <cell r="T180">
            <v>0</v>
          </cell>
          <cell r="U180">
            <v>0</v>
          </cell>
          <cell r="V180">
            <v>0</v>
          </cell>
          <cell r="W180">
            <v>0</v>
          </cell>
          <cell r="X180">
            <v>0</v>
          </cell>
          <cell r="Y180">
            <v>1</v>
          </cell>
          <cell r="Z180" t="str">
            <v>Non-fragile</v>
          </cell>
          <cell r="AA180" t="str">
            <v>Non-fragile</v>
          </cell>
          <cell r="AB180" t="str">
            <v>Non-fragile</v>
          </cell>
          <cell r="AC180" t="str">
            <v>Non-fragile</v>
          </cell>
          <cell r="AD180" t="str">
            <v>Non-Gavi</v>
          </cell>
          <cell r="AE180" t="str">
            <v>Non-Gavi</v>
          </cell>
          <cell r="AF180" t="str">
            <v>Non-Gavi</v>
          </cell>
          <cell r="AG180" t="str">
            <v>Non-Gavi</v>
          </cell>
          <cell r="AH180" t="str">
            <v>Non-Gavi</v>
          </cell>
          <cell r="AI180" t="str">
            <v>Non-Gavi</v>
          </cell>
          <cell r="AJ180" t="str">
            <v>MIC</v>
          </cell>
          <cell r="AK180" t="str">
            <v>LMIC</v>
          </cell>
          <cell r="AL180" t="str">
            <v>MIC</v>
          </cell>
          <cell r="AM180" t="str">
            <v>LMIC</v>
          </cell>
          <cell r="AN180">
            <v>3500</v>
          </cell>
          <cell r="AO180">
            <v>3500</v>
          </cell>
        </row>
        <row r="181">
          <cell r="A181" t="str">
            <v>TUR</v>
          </cell>
          <cell r="B181">
            <v>792</v>
          </cell>
          <cell r="C181" t="str">
            <v>TR</v>
          </cell>
          <cell r="D181" t="str">
            <v>Turkey</v>
          </cell>
          <cell r="E181" t="str">
            <v>eng</v>
          </cell>
          <cell r="F181">
            <v>1</v>
          </cell>
          <cell r="G181">
            <v>0</v>
          </cell>
          <cell r="H181">
            <v>0</v>
          </cell>
          <cell r="I181">
            <v>0</v>
          </cell>
          <cell r="J181">
            <v>0</v>
          </cell>
          <cell r="K181">
            <v>0</v>
          </cell>
          <cell r="L181">
            <v>0</v>
          </cell>
          <cell r="M181">
            <v>0</v>
          </cell>
          <cell r="N181" t="str">
            <v>EURO</v>
          </cell>
          <cell r="O181" t="str">
            <v>Non-Gavi</v>
          </cell>
          <cell r="P181" t="str">
            <v>Non-Gavi</v>
          </cell>
          <cell r="Q181" t="str">
            <v>Not PEF</v>
          </cell>
          <cell r="R181">
            <v>0</v>
          </cell>
          <cell r="S181" t="str">
            <v>Non-Member</v>
          </cell>
          <cell r="T181">
            <v>0</v>
          </cell>
          <cell r="U181">
            <v>0</v>
          </cell>
          <cell r="V181">
            <v>0</v>
          </cell>
          <cell r="W181">
            <v>0</v>
          </cell>
          <cell r="X181">
            <v>0</v>
          </cell>
          <cell r="Y181">
            <v>1</v>
          </cell>
          <cell r="Z181" t="str">
            <v>Non-fragile</v>
          </cell>
          <cell r="AA181" t="str">
            <v>Non-fragile</v>
          </cell>
          <cell r="AB181" t="str">
            <v>Non-fragile</v>
          </cell>
          <cell r="AC181" t="str">
            <v>Non-fragile</v>
          </cell>
          <cell r="AD181" t="str">
            <v>Non-Gavi</v>
          </cell>
          <cell r="AE181" t="str">
            <v>Non-Gavi</v>
          </cell>
          <cell r="AF181" t="str">
            <v>Non-Gavi</v>
          </cell>
          <cell r="AG181" t="str">
            <v>Non-Gavi</v>
          </cell>
          <cell r="AH181" t="str">
            <v>Non-Gavi</v>
          </cell>
          <cell r="AI181" t="str">
            <v>Non-Gavi</v>
          </cell>
          <cell r="AJ181" t="str">
            <v>MIC</v>
          </cell>
          <cell r="AK181" t="str">
            <v>UMIC</v>
          </cell>
          <cell r="AL181" t="str">
            <v>MIC</v>
          </cell>
          <cell r="AM181" t="str">
            <v>UMIC</v>
          </cell>
          <cell r="AN181">
            <v>10420</v>
          </cell>
          <cell r="AO181">
            <v>10420</v>
          </cell>
        </row>
        <row r="182">
          <cell r="A182" t="str">
            <v>TKM</v>
          </cell>
          <cell r="B182">
            <v>795</v>
          </cell>
          <cell r="C182" t="str">
            <v>TM</v>
          </cell>
          <cell r="D182" t="str">
            <v>Turkmenistan</v>
          </cell>
          <cell r="E182" t="str">
            <v>eng</v>
          </cell>
          <cell r="F182">
            <v>1</v>
          </cell>
          <cell r="G182">
            <v>1</v>
          </cell>
          <cell r="H182">
            <v>0</v>
          </cell>
          <cell r="I182">
            <v>0</v>
          </cell>
          <cell r="J182">
            <v>0</v>
          </cell>
          <cell r="K182">
            <v>0</v>
          </cell>
          <cell r="L182">
            <v>0</v>
          </cell>
          <cell r="M182">
            <v>1</v>
          </cell>
          <cell r="N182" t="str">
            <v>EURO</v>
          </cell>
          <cell r="O182" t="str">
            <v>EMRO-EURO-PAHO</v>
          </cell>
          <cell r="P182" t="str">
            <v>EEP</v>
          </cell>
          <cell r="Q182" t="str">
            <v>Not PEF</v>
          </cell>
          <cell r="R182">
            <v>0</v>
          </cell>
          <cell r="S182" t="str">
            <v>Non-Member</v>
          </cell>
          <cell r="T182">
            <v>0</v>
          </cell>
          <cell r="U182">
            <v>0</v>
          </cell>
          <cell r="V182">
            <v>0</v>
          </cell>
          <cell r="W182">
            <v>0</v>
          </cell>
          <cell r="X182">
            <v>0</v>
          </cell>
          <cell r="Y182">
            <v>1</v>
          </cell>
          <cell r="Z182" t="str">
            <v>Non-fragile</v>
          </cell>
          <cell r="AA182" t="str">
            <v>Non-fragile</v>
          </cell>
          <cell r="AB182" t="str">
            <v>Non-fragile</v>
          </cell>
          <cell r="AC182" t="str">
            <v>Non-fragile</v>
          </cell>
          <cell r="AD182" t="str">
            <v>Non-Gavi</v>
          </cell>
          <cell r="AE182" t="str">
            <v>Fully self-financing</v>
          </cell>
          <cell r="AF182" t="str">
            <v>Non-Gavi</v>
          </cell>
          <cell r="AG182" t="str">
            <v>Non-Gavi</v>
          </cell>
          <cell r="AH182" t="str">
            <v>Non-Gavi</v>
          </cell>
          <cell r="AI182" t="str">
            <v>Non-Gavi</v>
          </cell>
          <cell r="AJ182" t="str">
            <v>MIC</v>
          </cell>
          <cell r="AK182" t="str">
            <v>UMIC</v>
          </cell>
          <cell r="AL182" t="str">
            <v>MIC</v>
          </cell>
          <cell r="AM182" t="str">
            <v>UMIC</v>
          </cell>
          <cell r="AN182">
            <v>6740</v>
          </cell>
          <cell r="AO182">
            <v>6740</v>
          </cell>
        </row>
        <row r="183">
          <cell r="A183" t="str">
            <v>TUV</v>
          </cell>
          <cell r="B183">
            <v>798</v>
          </cell>
          <cell r="C183" t="str">
            <v>TV</v>
          </cell>
          <cell r="D183" t="str">
            <v>Tuvalu</v>
          </cell>
          <cell r="E183" t="str">
            <v>eng</v>
          </cell>
          <cell r="F183">
            <v>1</v>
          </cell>
          <cell r="G183">
            <v>0</v>
          </cell>
          <cell r="H183">
            <v>0</v>
          </cell>
          <cell r="I183">
            <v>0</v>
          </cell>
          <cell r="J183">
            <v>0</v>
          </cell>
          <cell r="K183">
            <v>0</v>
          </cell>
          <cell r="L183">
            <v>0</v>
          </cell>
          <cell r="M183">
            <v>1</v>
          </cell>
          <cell r="N183" t="str">
            <v>WPRO</v>
          </cell>
          <cell r="O183" t="str">
            <v>Non-Gavi</v>
          </cell>
          <cell r="P183" t="str">
            <v>Non-Gavi</v>
          </cell>
          <cell r="Q183" t="str">
            <v>Not PEF</v>
          </cell>
          <cell r="R183">
            <v>0</v>
          </cell>
          <cell r="S183" t="str">
            <v>Non-Member</v>
          </cell>
          <cell r="T183">
            <v>1</v>
          </cell>
          <cell r="U183">
            <v>0</v>
          </cell>
          <cell r="V183">
            <v>0</v>
          </cell>
          <cell r="W183">
            <v>0</v>
          </cell>
          <cell r="X183">
            <v>0</v>
          </cell>
          <cell r="Y183">
            <v>0</v>
          </cell>
          <cell r="Z183" t="str">
            <v>Non-fragile</v>
          </cell>
          <cell r="AA183" t="str">
            <v>Non-fragile</v>
          </cell>
          <cell r="AB183" t="str">
            <v>Non-fragile</v>
          </cell>
          <cell r="AC183" t="str">
            <v>Non-fragile</v>
          </cell>
          <cell r="AD183" t="str">
            <v>Non-Gavi</v>
          </cell>
          <cell r="AE183" t="str">
            <v>Non-Gavi</v>
          </cell>
          <cell r="AF183" t="str">
            <v>Non-Gavi</v>
          </cell>
          <cell r="AG183" t="str">
            <v>Non-Gavi</v>
          </cell>
          <cell r="AH183" t="str">
            <v>Non-Gavi</v>
          </cell>
          <cell r="AI183" t="str">
            <v>Non-Gavi</v>
          </cell>
          <cell r="AJ183" t="str">
            <v>MIC</v>
          </cell>
          <cell r="AK183" t="str">
            <v>UMIC</v>
          </cell>
          <cell r="AL183" t="str">
            <v>MIC</v>
          </cell>
          <cell r="AM183" t="str">
            <v>UMIC</v>
          </cell>
          <cell r="AN183">
            <v>5430</v>
          </cell>
          <cell r="AO183">
            <v>5430</v>
          </cell>
        </row>
        <row r="184">
          <cell r="A184" t="str">
            <v>UGA</v>
          </cell>
          <cell r="B184">
            <v>800</v>
          </cell>
          <cell r="C184" t="str">
            <v>UG</v>
          </cell>
          <cell r="D184" t="str">
            <v>Uganda</v>
          </cell>
          <cell r="E184" t="str">
            <v>eng</v>
          </cell>
          <cell r="F184">
            <v>1</v>
          </cell>
          <cell r="G184">
            <v>1</v>
          </cell>
          <cell r="H184">
            <v>1</v>
          </cell>
          <cell r="I184">
            <v>1</v>
          </cell>
          <cell r="J184">
            <v>1</v>
          </cell>
          <cell r="K184">
            <v>1</v>
          </cell>
          <cell r="L184">
            <v>1</v>
          </cell>
          <cell r="M184">
            <v>1</v>
          </cell>
          <cell r="N184" t="str">
            <v>AFRO</v>
          </cell>
          <cell r="O184" t="str">
            <v>Anglophone Africa</v>
          </cell>
          <cell r="P184" t="str">
            <v>AA</v>
          </cell>
          <cell r="Q184" t="str">
            <v>Tier 1</v>
          </cell>
          <cell r="R184">
            <v>1</v>
          </cell>
          <cell r="S184" t="str">
            <v>Non-Member</v>
          </cell>
          <cell r="T184">
            <v>0</v>
          </cell>
          <cell r="U184">
            <v>0</v>
          </cell>
          <cell r="V184">
            <v>1</v>
          </cell>
          <cell r="W184">
            <v>1</v>
          </cell>
          <cell r="X184">
            <v>1</v>
          </cell>
          <cell r="Y184">
            <v>1</v>
          </cell>
          <cell r="Z184" t="str">
            <v>Non-fragile</v>
          </cell>
          <cell r="AA184" t="str">
            <v>Non-fragile</v>
          </cell>
          <cell r="AB184" t="str">
            <v>Non-fragile</v>
          </cell>
          <cell r="AC184" t="str">
            <v>Non-fragile</v>
          </cell>
          <cell r="AD184" t="str">
            <v>Priority</v>
          </cell>
          <cell r="AE184" t="str">
            <v>Initial self-financing</v>
          </cell>
          <cell r="AF184" t="str">
            <v>Initial self-financing</v>
          </cell>
          <cell r="AG184" t="str">
            <v>Initial self-financing</v>
          </cell>
          <cell r="AH184" t="str">
            <v>Initial self-financing</v>
          </cell>
          <cell r="AI184" t="str">
            <v>Initial self-financing</v>
          </cell>
          <cell r="AJ184" t="str">
            <v>LIC</v>
          </cell>
          <cell r="AK184" t="str">
            <v>LIC</v>
          </cell>
          <cell r="AL184" t="str">
            <v>LIC</v>
          </cell>
          <cell r="AM184" t="str">
            <v>LIC</v>
          </cell>
          <cell r="AN184">
            <v>620</v>
          </cell>
          <cell r="AO184">
            <v>750</v>
          </cell>
        </row>
        <row r="185">
          <cell r="A185" t="str">
            <v>UKR</v>
          </cell>
          <cell r="B185">
            <v>804</v>
          </cell>
          <cell r="C185" t="str">
            <v>UA</v>
          </cell>
          <cell r="D185" t="str">
            <v>Ukraine</v>
          </cell>
          <cell r="E185" t="str">
            <v>eng</v>
          </cell>
          <cell r="F185">
            <v>1</v>
          </cell>
          <cell r="G185">
            <v>1</v>
          </cell>
          <cell r="H185">
            <v>1</v>
          </cell>
          <cell r="I185">
            <v>0</v>
          </cell>
          <cell r="J185">
            <v>0</v>
          </cell>
          <cell r="K185">
            <v>0</v>
          </cell>
          <cell r="L185">
            <v>0</v>
          </cell>
          <cell r="M185">
            <v>1</v>
          </cell>
          <cell r="N185" t="str">
            <v>EURO</v>
          </cell>
          <cell r="O185" t="str">
            <v>EMRO-EURO-PAHO</v>
          </cell>
          <cell r="P185" t="str">
            <v>EEP</v>
          </cell>
          <cell r="Q185" t="str">
            <v>Not PEF</v>
          </cell>
          <cell r="R185">
            <v>0</v>
          </cell>
          <cell r="S185" t="str">
            <v>Observer</v>
          </cell>
          <cell r="T185">
            <v>0</v>
          </cell>
          <cell r="U185">
            <v>0</v>
          </cell>
          <cell r="V185">
            <v>0</v>
          </cell>
          <cell r="W185">
            <v>0</v>
          </cell>
          <cell r="X185">
            <v>0</v>
          </cell>
          <cell r="Y185">
            <v>1</v>
          </cell>
          <cell r="Z185" t="str">
            <v>Non-fragile</v>
          </cell>
          <cell r="AA185" t="str">
            <v>Non-fragile</v>
          </cell>
          <cell r="AB185" t="str">
            <v>Non-fragile</v>
          </cell>
          <cell r="AC185" t="str">
            <v>Non-fragile</v>
          </cell>
          <cell r="AD185" t="str">
            <v>Non-Gavi</v>
          </cell>
          <cell r="AE185" t="str">
            <v>Fully self-financing</v>
          </cell>
          <cell r="AF185" t="str">
            <v>Non-Gavi</v>
          </cell>
          <cell r="AG185" t="str">
            <v>Non-Gavi</v>
          </cell>
          <cell r="AH185" t="str">
            <v>Non-Gavi</v>
          </cell>
          <cell r="AI185" t="str">
            <v>Non-Gavi</v>
          </cell>
          <cell r="AJ185" t="str">
            <v>MIC</v>
          </cell>
          <cell r="AK185" t="str">
            <v>LMIC</v>
          </cell>
          <cell r="AL185" t="str">
            <v>MIC</v>
          </cell>
          <cell r="AM185" t="str">
            <v>LMIC</v>
          </cell>
          <cell r="AN185">
            <v>2660</v>
          </cell>
          <cell r="AO185">
            <v>2800</v>
          </cell>
        </row>
        <row r="186">
          <cell r="A186" t="str">
            <v>ARE</v>
          </cell>
          <cell r="B186">
            <v>784</v>
          </cell>
          <cell r="C186" t="str">
            <v>AE</v>
          </cell>
          <cell r="D186" t="str">
            <v>United Arab Emirates</v>
          </cell>
          <cell r="E186" t="str">
            <v>eng</v>
          </cell>
          <cell r="F186">
            <v>1</v>
          </cell>
          <cell r="G186">
            <v>0</v>
          </cell>
          <cell r="H186">
            <v>0</v>
          </cell>
          <cell r="I186">
            <v>0</v>
          </cell>
          <cell r="J186">
            <v>0</v>
          </cell>
          <cell r="K186">
            <v>0</v>
          </cell>
          <cell r="L186">
            <v>0</v>
          </cell>
          <cell r="M186">
            <v>0</v>
          </cell>
          <cell r="N186" t="str">
            <v>EMRO</v>
          </cell>
          <cell r="O186" t="str">
            <v>Non-Gavi</v>
          </cell>
          <cell r="P186" t="str">
            <v>Non-Gavi</v>
          </cell>
          <cell r="Q186" t="str">
            <v>Not PEF</v>
          </cell>
          <cell r="R186">
            <v>0</v>
          </cell>
          <cell r="S186" t="str">
            <v>Non-Member</v>
          </cell>
          <cell r="T186">
            <v>0</v>
          </cell>
          <cell r="U186">
            <v>0</v>
          </cell>
          <cell r="V186">
            <v>0</v>
          </cell>
          <cell r="W186">
            <v>0</v>
          </cell>
          <cell r="X186">
            <v>0</v>
          </cell>
          <cell r="Y186">
            <v>1</v>
          </cell>
          <cell r="Z186" t="str">
            <v>Non-fragile</v>
          </cell>
          <cell r="AA186" t="str">
            <v>Non-fragile</v>
          </cell>
          <cell r="AB186" t="str">
            <v>Non-fragile</v>
          </cell>
          <cell r="AC186" t="str">
            <v>Non-fragile</v>
          </cell>
          <cell r="AD186" t="str">
            <v>Non-Gavi</v>
          </cell>
          <cell r="AE186" t="str">
            <v>Non-Gavi</v>
          </cell>
          <cell r="AF186" t="str">
            <v>Non-Gavi</v>
          </cell>
          <cell r="AG186" t="str">
            <v>Non-Gavi</v>
          </cell>
          <cell r="AH186" t="str">
            <v>Non-Gavi</v>
          </cell>
          <cell r="AI186" t="str">
            <v>Non-Gavi</v>
          </cell>
          <cell r="AJ186" t="str">
            <v>HIC</v>
          </cell>
          <cell r="AK186" t="str">
            <v>HIC</v>
          </cell>
          <cell r="AL186" t="str">
            <v>HIC</v>
          </cell>
          <cell r="AM186" t="str">
            <v>HIC</v>
          </cell>
          <cell r="AN186">
            <v>40880</v>
          </cell>
          <cell r="AO186">
            <v>41470</v>
          </cell>
        </row>
        <row r="187">
          <cell r="A187" t="str">
            <v>GBR</v>
          </cell>
          <cell r="B187">
            <v>826</v>
          </cell>
          <cell r="C187" t="str">
            <v>GB</v>
          </cell>
          <cell r="D187" t="str">
            <v>United Kingdom of Great Britain &amp; Northern Ireland</v>
          </cell>
          <cell r="E187" t="str">
            <v>eng</v>
          </cell>
          <cell r="F187">
            <v>1</v>
          </cell>
          <cell r="G187">
            <v>0</v>
          </cell>
          <cell r="H187">
            <v>0</v>
          </cell>
          <cell r="I187">
            <v>0</v>
          </cell>
          <cell r="J187">
            <v>0</v>
          </cell>
          <cell r="K187">
            <v>0</v>
          </cell>
          <cell r="L187">
            <v>0</v>
          </cell>
          <cell r="M187">
            <v>0</v>
          </cell>
          <cell r="N187" t="str">
            <v>EURO</v>
          </cell>
          <cell r="O187" t="str">
            <v>Non-Gavi</v>
          </cell>
          <cell r="P187" t="str">
            <v>Non-Gavi</v>
          </cell>
          <cell r="Q187" t="str">
            <v>Not PEF</v>
          </cell>
          <cell r="R187">
            <v>0</v>
          </cell>
          <cell r="S187" t="str">
            <v>Non-Member</v>
          </cell>
          <cell r="T187">
            <v>0</v>
          </cell>
          <cell r="U187">
            <v>0</v>
          </cell>
          <cell r="V187">
            <v>0</v>
          </cell>
          <cell r="W187">
            <v>0</v>
          </cell>
          <cell r="X187">
            <v>0</v>
          </cell>
          <cell r="Y187">
            <v>0</v>
          </cell>
          <cell r="Z187" t="str">
            <v>Non-fragile</v>
          </cell>
          <cell r="AA187" t="str">
            <v>Non-fragile</v>
          </cell>
          <cell r="AB187" t="str">
            <v>Non-fragile</v>
          </cell>
          <cell r="AC187" t="str">
            <v>Non-fragile</v>
          </cell>
          <cell r="AD187" t="str">
            <v>Non-Gavi</v>
          </cell>
          <cell r="AE187" t="str">
            <v>Non-Gavi</v>
          </cell>
          <cell r="AF187" t="str">
            <v>Non-Gavi</v>
          </cell>
          <cell r="AG187" t="str">
            <v>Non-Gavi</v>
          </cell>
          <cell r="AH187" t="str">
            <v>Non-Gavi</v>
          </cell>
          <cell r="AI187" t="str">
            <v>Non-Gavi</v>
          </cell>
          <cell r="AJ187" t="str">
            <v>HIC</v>
          </cell>
          <cell r="AK187" t="str">
            <v>HIC</v>
          </cell>
          <cell r="AL187" t="str">
            <v>HIC</v>
          </cell>
          <cell r="AM187" t="str">
            <v>HIC</v>
          </cell>
          <cell r="AN187">
            <v>41790</v>
          </cell>
          <cell r="AO187">
            <v>41730</v>
          </cell>
        </row>
        <row r="188">
          <cell r="A188" t="str">
            <v>USA</v>
          </cell>
          <cell r="B188">
            <v>840</v>
          </cell>
          <cell r="C188" t="str">
            <v>US</v>
          </cell>
          <cell r="D188" t="str">
            <v>United States</v>
          </cell>
          <cell r="E188" t="str">
            <v>eng</v>
          </cell>
          <cell r="F188">
            <v>1</v>
          </cell>
          <cell r="G188">
            <v>0</v>
          </cell>
          <cell r="H188">
            <v>0</v>
          </cell>
          <cell r="I188">
            <v>0</v>
          </cell>
          <cell r="J188">
            <v>0</v>
          </cell>
          <cell r="K188">
            <v>0</v>
          </cell>
          <cell r="L188">
            <v>0</v>
          </cell>
          <cell r="M188">
            <v>0</v>
          </cell>
          <cell r="N188" t="str">
            <v>PAHO</v>
          </cell>
          <cell r="O188" t="str">
            <v>Non-Gavi</v>
          </cell>
          <cell r="P188" t="str">
            <v>Non-Gavi</v>
          </cell>
          <cell r="Q188" t="str">
            <v>Not PEF</v>
          </cell>
          <cell r="R188">
            <v>0</v>
          </cell>
          <cell r="S188" t="str">
            <v>Non-Member</v>
          </cell>
          <cell r="T188">
            <v>0</v>
          </cell>
          <cell r="U188">
            <v>0</v>
          </cell>
          <cell r="V188">
            <v>0</v>
          </cell>
          <cell r="W188">
            <v>0</v>
          </cell>
          <cell r="X188">
            <v>0</v>
          </cell>
          <cell r="Y188">
            <v>0</v>
          </cell>
          <cell r="Z188" t="str">
            <v>Non-fragile</v>
          </cell>
          <cell r="AA188" t="str">
            <v>Non-fragile</v>
          </cell>
          <cell r="AB188" t="str">
            <v>Non-fragile</v>
          </cell>
          <cell r="AC188" t="str">
            <v>Non-fragile</v>
          </cell>
          <cell r="AD188" t="str">
            <v>Non-Gavi</v>
          </cell>
          <cell r="AE188" t="str">
            <v>Non-Gavi</v>
          </cell>
          <cell r="AF188" t="str">
            <v>Non-Gavi</v>
          </cell>
          <cell r="AG188" t="str">
            <v>Non-Gavi</v>
          </cell>
          <cell r="AH188" t="str">
            <v>Non-Gavi</v>
          </cell>
          <cell r="AI188" t="str">
            <v>Non-Gavi</v>
          </cell>
          <cell r="AJ188" t="str">
            <v>HIC</v>
          </cell>
          <cell r="AK188" t="str">
            <v>HIC</v>
          </cell>
          <cell r="AL188" t="str">
            <v>HIC</v>
          </cell>
          <cell r="AM188" t="str">
            <v>HIC</v>
          </cell>
          <cell r="AN188">
            <v>63170</v>
          </cell>
          <cell r="AO188">
            <v>63200</v>
          </cell>
        </row>
        <row r="189">
          <cell r="A189" t="str">
            <v>URY</v>
          </cell>
          <cell r="B189">
            <v>858</v>
          </cell>
          <cell r="C189" t="str">
            <v>UY</v>
          </cell>
          <cell r="D189" t="str">
            <v>Uruguay</v>
          </cell>
          <cell r="E189" t="str">
            <v>eng</v>
          </cell>
          <cell r="F189">
            <v>1</v>
          </cell>
          <cell r="G189">
            <v>0</v>
          </cell>
          <cell r="H189">
            <v>0</v>
          </cell>
          <cell r="I189">
            <v>0</v>
          </cell>
          <cell r="J189">
            <v>0</v>
          </cell>
          <cell r="K189">
            <v>0</v>
          </cell>
          <cell r="L189">
            <v>0</v>
          </cell>
          <cell r="M189">
            <v>0</v>
          </cell>
          <cell r="N189" t="str">
            <v>PAHO</v>
          </cell>
          <cell r="O189" t="str">
            <v>Non-Gavi</v>
          </cell>
          <cell r="P189" t="str">
            <v>Non-Gavi</v>
          </cell>
          <cell r="Q189" t="str">
            <v>Not PEF</v>
          </cell>
          <cell r="R189">
            <v>0</v>
          </cell>
          <cell r="S189" t="str">
            <v>Non-Member</v>
          </cell>
          <cell r="T189">
            <v>0</v>
          </cell>
          <cell r="U189">
            <v>0</v>
          </cell>
          <cell r="V189">
            <v>0</v>
          </cell>
          <cell r="W189">
            <v>0</v>
          </cell>
          <cell r="X189">
            <v>0</v>
          </cell>
          <cell r="Y189">
            <v>0</v>
          </cell>
          <cell r="Z189" t="str">
            <v>Non-fragile</v>
          </cell>
          <cell r="AA189" t="str">
            <v>Non-fragile</v>
          </cell>
          <cell r="AB189" t="str">
            <v>Non-fragile</v>
          </cell>
          <cell r="AC189" t="str">
            <v>Non-fragile</v>
          </cell>
          <cell r="AD189" t="str">
            <v>Non-Gavi</v>
          </cell>
          <cell r="AE189" t="str">
            <v>Non-Gavi</v>
          </cell>
          <cell r="AF189" t="str">
            <v>Non-Gavi</v>
          </cell>
          <cell r="AG189" t="str">
            <v>Non-Gavi</v>
          </cell>
          <cell r="AH189" t="str">
            <v>Non-Gavi</v>
          </cell>
          <cell r="AI189" t="str">
            <v>Non-Gavi</v>
          </cell>
          <cell r="AJ189" t="str">
            <v>HIC</v>
          </cell>
          <cell r="AK189" t="str">
            <v>HIC</v>
          </cell>
          <cell r="AL189" t="str">
            <v>HIC</v>
          </cell>
          <cell r="AM189" t="str">
            <v>HIC</v>
          </cell>
          <cell r="AN189">
            <v>15650</v>
          </cell>
          <cell r="AO189">
            <v>15910</v>
          </cell>
        </row>
        <row r="190">
          <cell r="A190" t="str">
            <v>UZB</v>
          </cell>
          <cell r="B190">
            <v>860</v>
          </cell>
          <cell r="C190" t="str">
            <v>UZ</v>
          </cell>
          <cell r="D190" t="str">
            <v>Uzbekistan</v>
          </cell>
          <cell r="E190" t="str">
            <v>eng</v>
          </cell>
          <cell r="F190">
            <v>1</v>
          </cell>
          <cell r="G190">
            <v>1</v>
          </cell>
          <cell r="H190">
            <v>1</v>
          </cell>
          <cell r="I190">
            <v>1</v>
          </cell>
          <cell r="J190">
            <v>1</v>
          </cell>
          <cell r="K190">
            <v>1</v>
          </cell>
          <cell r="L190">
            <v>0</v>
          </cell>
          <cell r="M190">
            <v>1</v>
          </cell>
          <cell r="N190" t="str">
            <v>EURO</v>
          </cell>
          <cell r="O190" t="str">
            <v>EMRO-EURO-PAHO</v>
          </cell>
          <cell r="P190" t="str">
            <v>EEP</v>
          </cell>
          <cell r="Q190" t="str">
            <v>Tier 3</v>
          </cell>
          <cell r="R190">
            <v>0</v>
          </cell>
          <cell r="S190" t="str">
            <v>Non-Member</v>
          </cell>
          <cell r="T190">
            <v>0</v>
          </cell>
          <cell r="U190">
            <v>0</v>
          </cell>
          <cell r="V190">
            <v>0</v>
          </cell>
          <cell r="W190">
            <v>0</v>
          </cell>
          <cell r="X190">
            <v>0</v>
          </cell>
          <cell r="Y190">
            <v>1</v>
          </cell>
          <cell r="Z190" t="str">
            <v>Non-fragile</v>
          </cell>
          <cell r="AA190" t="str">
            <v>Non-fragile</v>
          </cell>
          <cell r="AB190" t="str">
            <v>Non-fragile</v>
          </cell>
          <cell r="AC190" t="str">
            <v>Non-fragile</v>
          </cell>
          <cell r="AD190" t="str">
            <v>Post Transition</v>
          </cell>
          <cell r="AE190" t="str">
            <v>Accelerated transition phase</v>
          </cell>
          <cell r="AF190" t="str">
            <v>Accelerated transition phase</v>
          </cell>
          <cell r="AG190" t="str">
            <v>Accelerated transition phase</v>
          </cell>
          <cell r="AH190" t="str">
            <v>Accelerated transition phase</v>
          </cell>
          <cell r="AI190" t="str">
            <v>Accelerated transition phase</v>
          </cell>
          <cell r="AJ190" t="str">
            <v>MIC</v>
          </cell>
          <cell r="AK190" t="str">
            <v>LMIC</v>
          </cell>
          <cell r="AL190" t="str">
            <v>MIC</v>
          </cell>
          <cell r="AM190" t="str">
            <v>LMIC</v>
          </cell>
          <cell r="AN190">
            <v>2020</v>
          </cell>
          <cell r="AO190">
            <v>2020</v>
          </cell>
        </row>
        <row r="191">
          <cell r="A191" t="str">
            <v>VUT</v>
          </cell>
          <cell r="B191">
            <v>548</v>
          </cell>
          <cell r="C191" t="str">
            <v>VU</v>
          </cell>
          <cell r="D191" t="str">
            <v>Vanuatu</v>
          </cell>
          <cell r="E191" t="str">
            <v>eng</v>
          </cell>
          <cell r="F191">
            <v>1</v>
          </cell>
          <cell r="G191">
            <v>0</v>
          </cell>
          <cell r="H191">
            <v>0</v>
          </cell>
          <cell r="I191">
            <v>0</v>
          </cell>
          <cell r="J191">
            <v>0</v>
          </cell>
          <cell r="K191">
            <v>0</v>
          </cell>
          <cell r="L191">
            <v>0</v>
          </cell>
          <cell r="M191">
            <v>1</v>
          </cell>
          <cell r="N191" t="str">
            <v>WPRO</v>
          </cell>
          <cell r="O191" t="str">
            <v>Non-Gavi</v>
          </cell>
          <cell r="P191" t="str">
            <v>Non-Gavi</v>
          </cell>
          <cell r="Q191" t="str">
            <v>Not PEF</v>
          </cell>
          <cell r="R191">
            <v>0</v>
          </cell>
          <cell r="S191" t="str">
            <v>Non-Member</v>
          </cell>
          <cell r="T191">
            <v>1</v>
          </cell>
          <cell r="U191">
            <v>0</v>
          </cell>
          <cell r="V191">
            <v>0</v>
          </cell>
          <cell r="W191">
            <v>0</v>
          </cell>
          <cell r="X191">
            <v>0</v>
          </cell>
          <cell r="Y191">
            <v>1</v>
          </cell>
          <cell r="Z191" t="str">
            <v>Non-fragile</v>
          </cell>
          <cell r="AA191" t="str">
            <v>Non-fragile</v>
          </cell>
          <cell r="AB191" t="str">
            <v>Non-fragile</v>
          </cell>
          <cell r="AC191" t="str">
            <v>Non-fragile</v>
          </cell>
          <cell r="AD191" t="str">
            <v>Non-Gavi</v>
          </cell>
          <cell r="AE191" t="str">
            <v>Non-Gavi</v>
          </cell>
          <cell r="AF191" t="str">
            <v>Non-Gavi</v>
          </cell>
          <cell r="AG191" t="str">
            <v>Non-Gavi</v>
          </cell>
          <cell r="AH191" t="str">
            <v>Non-Gavi</v>
          </cell>
          <cell r="AI191" t="str">
            <v>Non-Gavi</v>
          </cell>
          <cell r="AJ191" t="str">
            <v>MIC</v>
          </cell>
          <cell r="AK191" t="str">
            <v>LMIC</v>
          </cell>
          <cell r="AL191" t="str">
            <v>MIC</v>
          </cell>
          <cell r="AM191" t="str">
            <v>LMIC</v>
          </cell>
          <cell r="AN191">
            <v>3130</v>
          </cell>
          <cell r="AO191">
            <v>3110</v>
          </cell>
        </row>
        <row r="192">
          <cell r="A192" t="str">
            <v>VEN</v>
          </cell>
          <cell r="B192">
            <v>862</v>
          </cell>
          <cell r="C192" t="str">
            <v>VE</v>
          </cell>
          <cell r="D192" t="str">
            <v>Venezuela</v>
          </cell>
          <cell r="E192" t="str">
            <v>eng</v>
          </cell>
          <cell r="F192">
            <v>1</v>
          </cell>
          <cell r="G192">
            <v>0</v>
          </cell>
          <cell r="H192">
            <v>0</v>
          </cell>
          <cell r="I192">
            <v>0</v>
          </cell>
          <cell r="J192">
            <v>0</v>
          </cell>
          <cell r="K192">
            <v>0</v>
          </cell>
          <cell r="L192">
            <v>0</v>
          </cell>
          <cell r="M192">
            <v>0</v>
          </cell>
          <cell r="N192" t="str">
            <v>PAHO</v>
          </cell>
          <cell r="O192" t="str">
            <v>Non-Gavi</v>
          </cell>
          <cell r="P192" t="str">
            <v>Non-Gavi</v>
          </cell>
          <cell r="Q192" t="str">
            <v>Not PEF</v>
          </cell>
          <cell r="R192">
            <v>0</v>
          </cell>
          <cell r="S192" t="str">
            <v>Non-Member</v>
          </cell>
          <cell r="T192">
            <v>0</v>
          </cell>
          <cell r="U192">
            <v>0</v>
          </cell>
          <cell r="V192">
            <v>0</v>
          </cell>
          <cell r="W192">
            <v>0</v>
          </cell>
          <cell r="X192">
            <v>0</v>
          </cell>
          <cell r="Y192">
            <v>1</v>
          </cell>
          <cell r="Z192" t="str">
            <v>Non-fragile</v>
          </cell>
          <cell r="AA192" t="str">
            <v>Non-fragile</v>
          </cell>
          <cell r="AB192" t="str">
            <v>Non-fragile</v>
          </cell>
          <cell r="AC192" t="str">
            <v>Non-fragile</v>
          </cell>
          <cell r="AD192" t="str">
            <v>Non-Gavi</v>
          </cell>
          <cell r="AE192" t="str">
            <v>Non-Gavi</v>
          </cell>
          <cell r="AF192" t="str">
            <v>Non-Gavi</v>
          </cell>
          <cell r="AG192" t="str">
            <v>Non-Gavi</v>
          </cell>
          <cell r="AH192" t="str">
            <v>Non-Gavi</v>
          </cell>
          <cell r="AI192" t="str">
            <v>Non-Gavi</v>
          </cell>
          <cell r="AJ192" t="str">
            <v>MIC</v>
          </cell>
          <cell r="AK192" t="str">
            <v>UMIC</v>
          </cell>
          <cell r="AL192" t="str">
            <v>MIC</v>
          </cell>
          <cell r="AM192" t="str">
            <v>UMIC</v>
          </cell>
        </row>
        <row r="193">
          <cell r="A193" t="str">
            <v>VNM</v>
          </cell>
          <cell r="B193">
            <v>704</v>
          </cell>
          <cell r="C193" t="str">
            <v>VN</v>
          </cell>
          <cell r="D193" t="str">
            <v>Viet Nam</v>
          </cell>
          <cell r="E193" t="str">
            <v>eng</v>
          </cell>
          <cell r="F193">
            <v>1</v>
          </cell>
          <cell r="G193">
            <v>1</v>
          </cell>
          <cell r="H193">
            <v>1</v>
          </cell>
          <cell r="I193">
            <v>1</v>
          </cell>
          <cell r="J193">
            <v>1</v>
          </cell>
          <cell r="K193">
            <v>0</v>
          </cell>
          <cell r="L193">
            <v>0</v>
          </cell>
          <cell r="M193">
            <v>1</v>
          </cell>
          <cell r="N193" t="str">
            <v>WPRO</v>
          </cell>
          <cell r="O193" t="str">
            <v>Asia-Pacific</v>
          </cell>
          <cell r="P193" t="str">
            <v>AP</v>
          </cell>
          <cell r="Q193" t="str">
            <v>Tier 3</v>
          </cell>
          <cell r="R193">
            <v>0</v>
          </cell>
          <cell r="S193" t="str">
            <v>Member</v>
          </cell>
          <cell r="T193">
            <v>1</v>
          </cell>
          <cell r="U193">
            <v>1</v>
          </cell>
          <cell r="V193">
            <v>0</v>
          </cell>
          <cell r="W193">
            <v>0</v>
          </cell>
          <cell r="X193">
            <v>0</v>
          </cell>
          <cell r="Y193">
            <v>1</v>
          </cell>
          <cell r="Z193" t="str">
            <v>Non-fragile</v>
          </cell>
          <cell r="AA193" t="str">
            <v>Non-fragile</v>
          </cell>
          <cell r="AB193" t="str">
            <v>Non-fragile</v>
          </cell>
          <cell r="AC193" t="str">
            <v>Non-fragile</v>
          </cell>
          <cell r="AD193" t="str">
            <v>Post Transition</v>
          </cell>
          <cell r="AE193" t="str">
            <v>Accelerated transition phase</v>
          </cell>
          <cell r="AF193" t="str">
            <v>Accelerated transition phase</v>
          </cell>
          <cell r="AG193" t="str">
            <v>Accelerated transition phase</v>
          </cell>
          <cell r="AH193" t="str">
            <v>Fully self-financing</v>
          </cell>
          <cell r="AI193" t="str">
            <v>Non-Gavi</v>
          </cell>
          <cell r="AJ193" t="str">
            <v>MIC</v>
          </cell>
          <cell r="AK193" t="str">
            <v>LMIC</v>
          </cell>
          <cell r="AL193" t="str">
            <v>MIC</v>
          </cell>
          <cell r="AM193" t="str">
            <v>LMIC</v>
          </cell>
          <cell r="AN193">
            <v>2360</v>
          </cell>
          <cell r="AO193">
            <v>2360</v>
          </cell>
        </row>
        <row r="194">
          <cell r="A194" t="str">
            <v>YEM</v>
          </cell>
          <cell r="B194">
            <v>887</v>
          </cell>
          <cell r="C194" t="str">
            <v>YE</v>
          </cell>
          <cell r="D194" t="str">
            <v>Yemen</v>
          </cell>
          <cell r="E194" t="str">
            <v>eng</v>
          </cell>
          <cell r="F194">
            <v>1</v>
          </cell>
          <cell r="G194">
            <v>1</v>
          </cell>
          <cell r="H194">
            <v>1</v>
          </cell>
          <cell r="I194">
            <v>1</v>
          </cell>
          <cell r="J194">
            <v>1</v>
          </cell>
          <cell r="K194">
            <v>1</v>
          </cell>
          <cell r="L194">
            <v>1</v>
          </cell>
          <cell r="M194">
            <v>1</v>
          </cell>
          <cell r="N194" t="str">
            <v>EMRO</v>
          </cell>
          <cell r="O194" t="str">
            <v>EMRO-EURO-PAHO</v>
          </cell>
          <cell r="P194" t="str">
            <v>EEP</v>
          </cell>
          <cell r="Q194" t="str">
            <v>Tier 2</v>
          </cell>
          <cell r="R194">
            <v>0</v>
          </cell>
          <cell r="S194" t="str">
            <v>Non-Member</v>
          </cell>
          <cell r="T194">
            <v>0</v>
          </cell>
          <cell r="U194">
            <v>0</v>
          </cell>
          <cell r="V194">
            <v>0</v>
          </cell>
          <cell r="W194">
            <v>0</v>
          </cell>
          <cell r="X194">
            <v>0</v>
          </cell>
          <cell r="Y194">
            <v>1</v>
          </cell>
          <cell r="Z194" t="str">
            <v>Fragile</v>
          </cell>
          <cell r="AA194" t="str">
            <v>Fragile</v>
          </cell>
          <cell r="AB194" t="str">
            <v>Fragile</v>
          </cell>
          <cell r="AC194" t="str">
            <v>Fragile</v>
          </cell>
          <cell r="AD194" t="str">
            <v>Extremely fragile</v>
          </cell>
          <cell r="AE194" t="str">
            <v>Preparatory transition phase</v>
          </cell>
          <cell r="AF194" t="str">
            <v>Preparatory transition phase</v>
          </cell>
          <cell r="AG194" t="str">
            <v>Initial self-financing</v>
          </cell>
          <cell r="AH194" t="str">
            <v>Initial self-financing</v>
          </cell>
          <cell r="AI194" t="str">
            <v>Initial self-financing</v>
          </cell>
          <cell r="AJ194" t="str">
            <v>LIC</v>
          </cell>
          <cell r="AK194" t="str">
            <v>LIC</v>
          </cell>
          <cell r="AL194" t="str">
            <v>LIC</v>
          </cell>
          <cell r="AM194" t="str">
            <v>LIC</v>
          </cell>
          <cell r="AO194">
            <v>940</v>
          </cell>
        </row>
        <row r="195">
          <cell r="A195" t="str">
            <v>ZMB</v>
          </cell>
          <cell r="B195">
            <v>894</v>
          </cell>
          <cell r="C195" t="str">
            <v>ZM</v>
          </cell>
          <cell r="D195" t="str">
            <v>Zambia</v>
          </cell>
          <cell r="E195" t="str">
            <v>eng</v>
          </cell>
          <cell r="F195">
            <v>1</v>
          </cell>
          <cell r="G195">
            <v>1</v>
          </cell>
          <cell r="H195">
            <v>1</v>
          </cell>
          <cell r="I195">
            <v>1</v>
          </cell>
          <cell r="J195">
            <v>1</v>
          </cell>
          <cell r="K195">
            <v>1</v>
          </cell>
          <cell r="L195">
            <v>1</v>
          </cell>
          <cell r="M195">
            <v>1</v>
          </cell>
          <cell r="N195" t="str">
            <v>AFRO</v>
          </cell>
          <cell r="O195" t="str">
            <v>Anglophone Africa</v>
          </cell>
          <cell r="P195" t="str">
            <v>AA</v>
          </cell>
          <cell r="Q195" t="str">
            <v>Tier 3</v>
          </cell>
          <cell r="R195">
            <v>1</v>
          </cell>
          <cell r="S195" t="str">
            <v>Non-Member</v>
          </cell>
          <cell r="T195">
            <v>0</v>
          </cell>
          <cell r="U195">
            <v>0</v>
          </cell>
          <cell r="V195">
            <v>0</v>
          </cell>
          <cell r="W195">
            <v>0</v>
          </cell>
          <cell r="X195">
            <v>0</v>
          </cell>
          <cell r="Y195">
            <v>1</v>
          </cell>
          <cell r="Z195" t="str">
            <v>Non-fragile</v>
          </cell>
          <cell r="AA195" t="str">
            <v>Non-fragile</v>
          </cell>
          <cell r="AB195" t="str">
            <v>Non-fragile</v>
          </cell>
          <cell r="AC195" t="str">
            <v>Non-fragile</v>
          </cell>
          <cell r="AD195" t="str">
            <v>Priority</v>
          </cell>
          <cell r="AE195" t="str">
            <v>Preparatory transition phase</v>
          </cell>
          <cell r="AF195" t="str">
            <v>Preparatory transition phase</v>
          </cell>
          <cell r="AG195" t="str">
            <v>Preparatory transition phase</v>
          </cell>
          <cell r="AH195" t="str">
            <v>Preparatory transition phase</v>
          </cell>
          <cell r="AI195" t="str">
            <v>Preparatory transition phase</v>
          </cell>
          <cell r="AJ195" t="str">
            <v>MIC</v>
          </cell>
          <cell r="AK195" t="str">
            <v>LMIC</v>
          </cell>
          <cell r="AL195" t="str">
            <v>MIC</v>
          </cell>
          <cell r="AM195" t="str">
            <v>LMIC</v>
          </cell>
          <cell r="AN195">
            <v>1430</v>
          </cell>
          <cell r="AO195">
            <v>1460</v>
          </cell>
        </row>
        <row r="196">
          <cell r="A196" t="str">
            <v>ZWE</v>
          </cell>
          <cell r="B196">
            <v>716</v>
          </cell>
          <cell r="C196" t="str">
            <v>ZW</v>
          </cell>
          <cell r="D196" t="str">
            <v>Zimbabwe</v>
          </cell>
          <cell r="E196" t="str">
            <v>eng</v>
          </cell>
          <cell r="F196">
            <v>1</v>
          </cell>
          <cell r="G196">
            <v>1</v>
          </cell>
          <cell r="H196">
            <v>1</v>
          </cell>
          <cell r="I196">
            <v>1</v>
          </cell>
          <cell r="J196">
            <v>1</v>
          </cell>
          <cell r="K196">
            <v>1</v>
          </cell>
          <cell r="L196">
            <v>1</v>
          </cell>
          <cell r="M196">
            <v>1</v>
          </cell>
          <cell r="N196" t="str">
            <v>AFRO</v>
          </cell>
          <cell r="O196" t="str">
            <v>Anglophone Africa</v>
          </cell>
          <cell r="P196" t="str">
            <v>AA</v>
          </cell>
          <cell r="Q196" t="str">
            <v>Tier 3</v>
          </cell>
          <cell r="R196">
            <v>1</v>
          </cell>
          <cell r="S196" t="str">
            <v>Non-Member</v>
          </cell>
          <cell r="T196">
            <v>0</v>
          </cell>
          <cell r="U196">
            <v>0</v>
          </cell>
          <cell r="V196">
            <v>0</v>
          </cell>
          <cell r="W196">
            <v>0</v>
          </cell>
          <cell r="X196">
            <v>0</v>
          </cell>
          <cell r="Y196">
            <v>1</v>
          </cell>
          <cell r="Z196" t="str">
            <v>Fragile</v>
          </cell>
          <cell r="AA196" t="str">
            <v>Fragile</v>
          </cell>
          <cell r="AB196" t="str">
            <v>Non-fragile</v>
          </cell>
          <cell r="AC196" t="str">
            <v>Non-fragile</v>
          </cell>
          <cell r="AD196" t="str">
            <v>Standard</v>
          </cell>
          <cell r="AE196" t="str">
            <v>Initial self-financing</v>
          </cell>
          <cell r="AF196" t="str">
            <v>Initial self-financing</v>
          </cell>
          <cell r="AG196" t="str">
            <v>Initial self-financing</v>
          </cell>
          <cell r="AH196" t="str">
            <v>Preparatory transition phase</v>
          </cell>
          <cell r="AI196" t="str">
            <v>Preparatory transition phase</v>
          </cell>
          <cell r="AJ196" t="str">
            <v>MIC</v>
          </cell>
          <cell r="AK196" t="str">
            <v>LMIC</v>
          </cell>
          <cell r="AL196" t="str">
            <v>MIC</v>
          </cell>
          <cell r="AM196" t="str">
            <v>LMIC</v>
          </cell>
          <cell r="AN196">
            <v>1790</v>
          </cell>
          <cell r="AO196">
            <v>1530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input"/>
      <sheetName val="Summary analysis"/>
      <sheetName val="HSS"/>
      <sheetName val="HSS-Summarised"/>
      <sheetName val="Other1"/>
      <sheetName val="Other2"/>
      <sheetName val="Other3"/>
      <sheetName val="Other4"/>
      <sheetName val="Other5"/>
      <sheetName val="Other6"/>
      <sheetName val="Other7"/>
      <sheetName val="Other8"/>
      <sheetName val="HPV"/>
      <sheetName val="CCEOP Summary"/>
      <sheetName val="CCEOP"/>
      <sheetName val="Gap analysis"/>
      <sheetName val="Free Tab 1"/>
      <sheetName val="Free Tab 2"/>
      <sheetName val="Grant Activity Classification"/>
      <sheetName val="Cost Classification"/>
      <sheetName val="Mapp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5">
          <cell r="E5" t="str">
            <v>Afghanistan</v>
          </cell>
          <cell r="F5" t="str">
            <v>AFG</v>
          </cell>
          <cell r="G5" t="str">
            <v>AFN</v>
          </cell>
          <cell r="H5" t="str">
            <v>21</v>
          </cell>
          <cell r="I5" t="str">
            <v>December</v>
          </cell>
          <cell r="J5" t="str">
            <v>20</v>
          </cell>
          <cell r="K5" t="str">
            <v>December</v>
          </cell>
          <cell r="L5">
            <v>0.8</v>
          </cell>
          <cell r="X5" t="str">
            <v>HSS</v>
          </cell>
        </row>
        <row r="6">
          <cell r="E6" t="str">
            <v>Angola</v>
          </cell>
          <cell r="F6" t="str">
            <v>AGO</v>
          </cell>
          <cell r="G6" t="str">
            <v>AOA</v>
          </cell>
          <cell r="H6" t="str">
            <v>01</v>
          </cell>
          <cell r="I6" t="str">
            <v>January</v>
          </cell>
          <cell r="J6" t="str">
            <v>31</v>
          </cell>
          <cell r="K6" t="str">
            <v>December</v>
          </cell>
        </row>
        <row r="7">
          <cell r="E7" t="str">
            <v>Armenia</v>
          </cell>
          <cell r="F7" t="str">
            <v>ARM</v>
          </cell>
          <cell r="G7" t="str">
            <v>AMD</v>
          </cell>
          <cell r="H7" t="str">
            <v>01</v>
          </cell>
          <cell r="I7" t="str">
            <v>January</v>
          </cell>
          <cell r="J7" t="str">
            <v>31</v>
          </cell>
          <cell r="K7" t="str">
            <v>December</v>
          </cell>
        </row>
        <row r="8">
          <cell r="E8" t="str">
            <v>Azerbaijan</v>
          </cell>
          <cell r="F8" t="str">
            <v>AZE</v>
          </cell>
          <cell r="G8" t="str">
            <v>AZN</v>
          </cell>
          <cell r="H8" t="str">
            <v>01</v>
          </cell>
          <cell r="I8" t="str">
            <v>January</v>
          </cell>
          <cell r="J8" t="str">
            <v>31</v>
          </cell>
          <cell r="K8" t="str">
            <v>December</v>
          </cell>
        </row>
        <row r="9">
          <cell r="E9" t="str">
            <v>Bangladesh</v>
          </cell>
          <cell r="F9" t="str">
            <v>BGD</v>
          </cell>
          <cell r="G9" t="str">
            <v>BDT</v>
          </cell>
          <cell r="H9" t="str">
            <v>01</v>
          </cell>
          <cell r="I9" t="str">
            <v>July</v>
          </cell>
          <cell r="J9" t="str">
            <v>30</v>
          </cell>
          <cell r="K9" t="str">
            <v>June</v>
          </cell>
          <cell r="L9">
            <v>0.5</v>
          </cell>
        </row>
        <row r="10">
          <cell r="E10" t="str">
            <v>Benin</v>
          </cell>
          <cell r="F10" t="str">
            <v>BEN</v>
          </cell>
          <cell r="G10" t="str">
            <v>XOF</v>
          </cell>
          <cell r="H10" t="str">
            <v>01</v>
          </cell>
          <cell r="I10" t="str">
            <v>January</v>
          </cell>
          <cell r="J10" t="str">
            <v>31</v>
          </cell>
          <cell r="K10" t="str">
            <v>December</v>
          </cell>
          <cell r="L10">
            <v>0.8</v>
          </cell>
        </row>
        <row r="11">
          <cell r="E11" t="str">
            <v>Bhutan</v>
          </cell>
          <cell r="F11" t="str">
            <v>BTN</v>
          </cell>
          <cell r="G11" t="str">
            <v>BTN</v>
          </cell>
          <cell r="H11" t="str">
            <v>01</v>
          </cell>
          <cell r="I11" t="str">
            <v>July</v>
          </cell>
          <cell r="J11" t="str">
            <v>30</v>
          </cell>
          <cell r="K11" t="str">
            <v>June</v>
          </cell>
        </row>
        <row r="12">
          <cell r="E12" t="str">
            <v>Bolivia</v>
          </cell>
          <cell r="F12" t="str">
            <v>BOL</v>
          </cell>
          <cell r="G12" t="str">
            <v>BOB</v>
          </cell>
          <cell r="H12" t="str">
            <v>01</v>
          </cell>
          <cell r="I12" t="str">
            <v>January</v>
          </cell>
          <cell r="J12" t="str">
            <v>31</v>
          </cell>
          <cell r="K12" t="str">
            <v>December</v>
          </cell>
        </row>
        <row r="13">
          <cell r="E13" t="str">
            <v>Burkina Faso</v>
          </cell>
          <cell r="F13" t="str">
            <v>BFA</v>
          </cell>
          <cell r="G13" t="str">
            <v>XOF</v>
          </cell>
          <cell r="H13" t="str">
            <v>01</v>
          </cell>
          <cell r="I13" t="str">
            <v>January</v>
          </cell>
          <cell r="J13" t="str">
            <v>31</v>
          </cell>
          <cell r="K13" t="str">
            <v>December</v>
          </cell>
          <cell r="L13">
            <v>0.8</v>
          </cell>
        </row>
        <row r="14">
          <cell r="E14" t="str">
            <v>Burundi</v>
          </cell>
          <cell r="F14" t="str">
            <v>BDI</v>
          </cell>
          <cell r="G14" t="str">
            <v>BIF</v>
          </cell>
          <cell r="H14" t="str">
            <v>01</v>
          </cell>
          <cell r="I14" t="str">
            <v>January</v>
          </cell>
          <cell r="J14" t="str">
            <v>31</v>
          </cell>
          <cell r="K14" t="str">
            <v>December</v>
          </cell>
          <cell r="L14">
            <v>0.8</v>
          </cell>
        </row>
        <row r="15">
          <cell r="E15" t="str">
            <v>Cambodia</v>
          </cell>
          <cell r="F15" t="str">
            <v>KHM</v>
          </cell>
          <cell r="G15" t="str">
            <v>KHR</v>
          </cell>
          <cell r="H15" t="str">
            <v>01</v>
          </cell>
          <cell r="I15" t="str">
            <v>January</v>
          </cell>
          <cell r="J15" t="str">
            <v>31</v>
          </cell>
          <cell r="K15" t="str">
            <v>December</v>
          </cell>
          <cell r="L15">
            <v>0.8</v>
          </cell>
        </row>
        <row r="16">
          <cell r="E16" t="str">
            <v>Cameroun</v>
          </cell>
          <cell r="F16" t="str">
            <v>CMR</v>
          </cell>
          <cell r="G16" t="str">
            <v>XAF</v>
          </cell>
          <cell r="H16" t="str">
            <v>01</v>
          </cell>
          <cell r="I16" t="str">
            <v>July</v>
          </cell>
          <cell r="J16" t="str">
            <v>30</v>
          </cell>
          <cell r="K16" t="str">
            <v>June</v>
          </cell>
          <cell r="L16">
            <v>0.5</v>
          </cell>
        </row>
        <row r="17">
          <cell r="E17" t="str">
            <v>Central African Republic</v>
          </cell>
          <cell r="F17" t="str">
            <v>CAF</v>
          </cell>
          <cell r="G17" t="str">
            <v>XAF</v>
          </cell>
          <cell r="H17" t="str">
            <v>01</v>
          </cell>
          <cell r="I17" t="str">
            <v>January</v>
          </cell>
          <cell r="J17" t="str">
            <v>31</v>
          </cell>
          <cell r="K17" t="str">
            <v>December</v>
          </cell>
          <cell r="L17">
            <v>0.8</v>
          </cell>
        </row>
        <row r="18">
          <cell r="E18" t="str">
            <v>Chad</v>
          </cell>
          <cell r="F18" t="str">
            <v>TCD</v>
          </cell>
          <cell r="G18" t="str">
            <v>XAF</v>
          </cell>
          <cell r="H18" t="str">
            <v>01</v>
          </cell>
          <cell r="I18" t="str">
            <v>January</v>
          </cell>
          <cell r="J18" t="str">
            <v>31</v>
          </cell>
          <cell r="K18" t="str">
            <v>December</v>
          </cell>
          <cell r="L18">
            <v>0.8</v>
          </cell>
        </row>
        <row r="19">
          <cell r="E19" t="str">
            <v>Comoros</v>
          </cell>
          <cell r="F19" t="str">
            <v>COM</v>
          </cell>
          <cell r="G19" t="str">
            <v>KMF</v>
          </cell>
          <cell r="H19" t="str">
            <v>01</v>
          </cell>
          <cell r="I19" t="str">
            <v>January</v>
          </cell>
          <cell r="J19" t="str">
            <v>31</v>
          </cell>
          <cell r="K19" t="str">
            <v>December</v>
          </cell>
          <cell r="L19">
            <v>0.8</v>
          </cell>
        </row>
        <row r="20">
          <cell r="E20" t="str">
            <v>Congo</v>
          </cell>
          <cell r="F20" t="str">
            <v>COG</v>
          </cell>
          <cell r="G20" t="str">
            <v>XAF</v>
          </cell>
          <cell r="H20" t="str">
            <v>01</v>
          </cell>
          <cell r="I20" t="str">
            <v>January</v>
          </cell>
          <cell r="J20" t="str">
            <v>31</v>
          </cell>
          <cell r="K20" t="str">
            <v>December</v>
          </cell>
        </row>
        <row r="21">
          <cell r="E21" t="str">
            <v>Congo DRC</v>
          </cell>
          <cell r="F21" t="str">
            <v>COD</v>
          </cell>
          <cell r="G21" t="str">
            <v>CDF</v>
          </cell>
          <cell r="H21" t="str">
            <v>01</v>
          </cell>
          <cell r="I21" t="str">
            <v>January</v>
          </cell>
          <cell r="J21" t="str">
            <v>31</v>
          </cell>
          <cell r="K21" t="str">
            <v>December</v>
          </cell>
          <cell r="L21">
            <v>0.8</v>
          </cell>
        </row>
        <row r="22">
          <cell r="E22" t="str">
            <v>Côte d'Ivoire</v>
          </cell>
          <cell r="F22" t="str">
            <v>CIV</v>
          </cell>
          <cell r="G22" t="str">
            <v>XOF</v>
          </cell>
          <cell r="H22" t="str">
            <v>01</v>
          </cell>
          <cell r="I22" t="str">
            <v>January</v>
          </cell>
          <cell r="J22" t="str">
            <v>31</v>
          </cell>
          <cell r="K22" t="str">
            <v>December</v>
          </cell>
          <cell r="L22">
            <v>0.5</v>
          </cell>
        </row>
        <row r="23">
          <cell r="E23" t="str">
            <v>Cuba</v>
          </cell>
          <cell r="F23" t="str">
            <v>CUB</v>
          </cell>
          <cell r="G23" t="str">
            <v>CUP</v>
          </cell>
          <cell r="H23" t="str">
            <v>01</v>
          </cell>
          <cell r="I23" t="str">
            <v>January</v>
          </cell>
          <cell r="J23" t="str">
            <v>31</v>
          </cell>
          <cell r="K23" t="str">
            <v>December</v>
          </cell>
        </row>
        <row r="24">
          <cell r="E24" t="str">
            <v>Djibouti</v>
          </cell>
          <cell r="F24" t="str">
            <v>DJI</v>
          </cell>
          <cell r="G24" t="str">
            <v>DJF</v>
          </cell>
          <cell r="H24" t="str">
            <v>01</v>
          </cell>
          <cell r="I24" t="str">
            <v>January</v>
          </cell>
          <cell r="J24" t="str">
            <v>31</v>
          </cell>
          <cell r="K24" t="str">
            <v>December</v>
          </cell>
          <cell r="L24">
            <v>0.8</v>
          </cell>
        </row>
        <row r="25">
          <cell r="E25" t="str">
            <v>Eritrea</v>
          </cell>
          <cell r="F25" t="str">
            <v>ERI</v>
          </cell>
          <cell r="G25" t="str">
            <v>ERN</v>
          </cell>
          <cell r="H25" t="str">
            <v>01</v>
          </cell>
          <cell r="I25" t="str">
            <v>January</v>
          </cell>
          <cell r="J25" t="str">
            <v>31</v>
          </cell>
          <cell r="K25" t="str">
            <v>December</v>
          </cell>
          <cell r="L25">
            <v>0.8</v>
          </cell>
        </row>
        <row r="26">
          <cell r="E26" t="str">
            <v>Ethiopia</v>
          </cell>
          <cell r="F26" t="str">
            <v>ETH</v>
          </cell>
          <cell r="G26" t="str">
            <v>ETB</v>
          </cell>
          <cell r="H26" t="str">
            <v>08</v>
          </cell>
          <cell r="I26" t="str">
            <v>July</v>
          </cell>
          <cell r="J26" t="str">
            <v>07</v>
          </cell>
          <cell r="K26" t="str">
            <v>July</v>
          </cell>
          <cell r="L26">
            <v>0.8</v>
          </cell>
        </row>
        <row r="27">
          <cell r="E27" t="str">
            <v>Gambia</v>
          </cell>
          <cell r="F27" t="str">
            <v>GMB</v>
          </cell>
          <cell r="G27" t="str">
            <v>GMD</v>
          </cell>
          <cell r="H27" t="str">
            <v>01</v>
          </cell>
          <cell r="I27" t="str">
            <v>January</v>
          </cell>
          <cell r="J27" t="str">
            <v>31</v>
          </cell>
          <cell r="K27" t="str">
            <v>December</v>
          </cell>
          <cell r="L27">
            <v>0.8</v>
          </cell>
        </row>
        <row r="28">
          <cell r="E28" t="str">
            <v>Georgia</v>
          </cell>
          <cell r="F28" t="str">
            <v>GEO</v>
          </cell>
          <cell r="G28" t="str">
            <v>GEL</v>
          </cell>
          <cell r="H28" t="str">
            <v>01</v>
          </cell>
          <cell r="I28" t="str">
            <v>January</v>
          </cell>
          <cell r="J28" t="str">
            <v>31</v>
          </cell>
          <cell r="K28" t="str">
            <v>December</v>
          </cell>
        </row>
        <row r="29">
          <cell r="E29" t="str">
            <v>Ghana</v>
          </cell>
          <cell r="F29" t="str">
            <v>GHA</v>
          </cell>
          <cell r="G29" t="str">
            <v>GHS</v>
          </cell>
          <cell r="H29" t="str">
            <v>01</v>
          </cell>
          <cell r="I29" t="str">
            <v>January</v>
          </cell>
          <cell r="J29" t="str">
            <v>31</v>
          </cell>
          <cell r="K29" t="str">
            <v>December</v>
          </cell>
          <cell r="L29">
            <v>0.5</v>
          </cell>
        </row>
        <row r="30">
          <cell r="E30" t="str">
            <v>Guinea</v>
          </cell>
          <cell r="F30" t="str">
            <v>GIN</v>
          </cell>
          <cell r="G30" t="str">
            <v>GNF</v>
          </cell>
          <cell r="H30" t="str">
            <v>01</v>
          </cell>
          <cell r="I30" t="str">
            <v>January</v>
          </cell>
          <cell r="J30" t="str">
            <v>31</v>
          </cell>
          <cell r="K30" t="str">
            <v>December</v>
          </cell>
          <cell r="L30">
            <v>0.8</v>
          </cell>
        </row>
        <row r="31">
          <cell r="E31" t="str">
            <v>Guinea Bissau</v>
          </cell>
          <cell r="F31" t="str">
            <v>GNB</v>
          </cell>
          <cell r="G31" t="str">
            <v>XOF</v>
          </cell>
          <cell r="H31" t="str">
            <v>01</v>
          </cell>
          <cell r="I31" t="str">
            <v>January</v>
          </cell>
          <cell r="J31" t="str">
            <v>31</v>
          </cell>
          <cell r="K31" t="str">
            <v>December</v>
          </cell>
          <cell r="L31">
            <v>0.8</v>
          </cell>
        </row>
        <row r="32">
          <cell r="E32" t="str">
            <v>Guyana</v>
          </cell>
          <cell r="F32" t="str">
            <v>GUY</v>
          </cell>
          <cell r="G32" t="str">
            <v>GYD</v>
          </cell>
          <cell r="H32" t="str">
            <v>01</v>
          </cell>
          <cell r="I32" t="str">
            <v>January</v>
          </cell>
          <cell r="J32" t="str">
            <v>31</v>
          </cell>
          <cell r="K32" t="str">
            <v>December</v>
          </cell>
        </row>
        <row r="33">
          <cell r="E33" t="str">
            <v>Haiti</v>
          </cell>
          <cell r="F33" t="str">
            <v>HTI</v>
          </cell>
          <cell r="G33" t="str">
            <v>HTG</v>
          </cell>
          <cell r="H33" t="str">
            <v>01</v>
          </cell>
          <cell r="I33" t="str">
            <v>October</v>
          </cell>
          <cell r="J33" t="str">
            <v>30</v>
          </cell>
          <cell r="K33" t="str">
            <v>September</v>
          </cell>
          <cell r="L33">
            <v>0.8</v>
          </cell>
        </row>
        <row r="34">
          <cell r="E34" t="str">
            <v>Honduras</v>
          </cell>
          <cell r="F34" t="str">
            <v>HND</v>
          </cell>
          <cell r="G34" t="str">
            <v>HNL</v>
          </cell>
          <cell r="H34" t="str">
            <v>01</v>
          </cell>
          <cell r="I34" t="str">
            <v>January</v>
          </cell>
          <cell r="J34" t="str">
            <v>31</v>
          </cell>
          <cell r="K34" t="str">
            <v>December</v>
          </cell>
        </row>
        <row r="35">
          <cell r="E35" t="str">
            <v>India</v>
          </cell>
          <cell r="F35" t="str">
            <v>IND</v>
          </cell>
          <cell r="G35" t="str">
            <v>INR</v>
          </cell>
          <cell r="H35" t="str">
            <v>01</v>
          </cell>
          <cell r="I35" t="str">
            <v>April</v>
          </cell>
          <cell r="J35" t="str">
            <v>31</v>
          </cell>
          <cell r="K35" t="str">
            <v>March</v>
          </cell>
        </row>
        <row r="36">
          <cell r="E36" t="str">
            <v>Indonesia</v>
          </cell>
          <cell r="F36" t="str">
            <v>IDN</v>
          </cell>
          <cell r="G36" t="str">
            <v>IDR</v>
          </cell>
          <cell r="H36" t="str">
            <v>01</v>
          </cell>
          <cell r="I36" t="str">
            <v>January</v>
          </cell>
          <cell r="J36" t="str">
            <v>31</v>
          </cell>
          <cell r="K36" t="str">
            <v>December</v>
          </cell>
        </row>
        <row r="37">
          <cell r="E37" t="str">
            <v>Kenya</v>
          </cell>
          <cell r="F37" t="str">
            <v>KEN</v>
          </cell>
          <cell r="G37" t="str">
            <v>KES</v>
          </cell>
          <cell r="H37" t="str">
            <v>01</v>
          </cell>
          <cell r="I37" t="str">
            <v>July</v>
          </cell>
          <cell r="J37" t="str">
            <v>30</v>
          </cell>
          <cell r="K37" t="str">
            <v>June</v>
          </cell>
          <cell r="L37">
            <v>0.5</v>
          </cell>
        </row>
        <row r="38">
          <cell r="E38" t="str">
            <v>Kiribati</v>
          </cell>
          <cell r="F38" t="str">
            <v>KIR</v>
          </cell>
          <cell r="G38" t="str">
            <v>AUD</v>
          </cell>
          <cell r="H38" t="str">
            <v>-</v>
          </cell>
          <cell r="I38" t="str">
            <v>-</v>
          </cell>
          <cell r="J38" t="str">
            <v>-</v>
          </cell>
          <cell r="K38" t="str">
            <v>-</v>
          </cell>
        </row>
        <row r="39">
          <cell r="E39" t="str">
            <v>Korea DPR</v>
          </cell>
          <cell r="F39" t="str">
            <v>PRK</v>
          </cell>
          <cell r="G39" t="str">
            <v>KPW</v>
          </cell>
          <cell r="H39" t="str">
            <v>01</v>
          </cell>
          <cell r="I39" t="str">
            <v>January</v>
          </cell>
          <cell r="J39" t="str">
            <v>31</v>
          </cell>
          <cell r="K39" t="str">
            <v>December</v>
          </cell>
          <cell r="L39">
            <v>0.8</v>
          </cell>
        </row>
        <row r="40">
          <cell r="E40" t="str">
            <v>Kyrgyz Rep</v>
          </cell>
          <cell r="F40" t="str">
            <v>KGZ</v>
          </cell>
          <cell r="G40" t="str">
            <v>KGS</v>
          </cell>
          <cell r="H40" t="str">
            <v>01</v>
          </cell>
          <cell r="I40" t="str">
            <v>January</v>
          </cell>
          <cell r="J40" t="str">
            <v>31</v>
          </cell>
          <cell r="K40" t="str">
            <v>December</v>
          </cell>
          <cell r="L40">
            <v>0.5</v>
          </cell>
        </row>
        <row r="41">
          <cell r="E41" t="str">
            <v>Lao PDR</v>
          </cell>
          <cell r="F41" t="str">
            <v>LAO</v>
          </cell>
          <cell r="G41" t="str">
            <v>LAK</v>
          </cell>
          <cell r="H41" t="str">
            <v>01</v>
          </cell>
          <cell r="I41" t="str">
            <v>October</v>
          </cell>
          <cell r="J41" t="str">
            <v>30</v>
          </cell>
          <cell r="K41" t="str">
            <v>September</v>
          </cell>
          <cell r="L41">
            <v>0.5</v>
          </cell>
        </row>
        <row r="42">
          <cell r="E42" t="str">
            <v>Lesotho</v>
          </cell>
          <cell r="F42" t="str">
            <v>LSO</v>
          </cell>
          <cell r="G42" t="str">
            <v>LSL</v>
          </cell>
          <cell r="H42" t="str">
            <v>01</v>
          </cell>
          <cell r="I42" t="str">
            <v>April</v>
          </cell>
          <cell r="J42" t="str">
            <v>31</v>
          </cell>
          <cell r="K42" t="str">
            <v>March</v>
          </cell>
          <cell r="L42">
            <v>0.5</v>
          </cell>
        </row>
        <row r="43">
          <cell r="E43" t="str">
            <v>Liberia</v>
          </cell>
          <cell r="F43" t="str">
            <v>LBR</v>
          </cell>
          <cell r="G43" t="str">
            <v>LRD</v>
          </cell>
          <cell r="H43" t="str">
            <v>01</v>
          </cell>
          <cell r="I43" t="str">
            <v>January</v>
          </cell>
          <cell r="J43" t="str">
            <v>31</v>
          </cell>
          <cell r="K43" t="str">
            <v>December</v>
          </cell>
          <cell r="L43">
            <v>0.8</v>
          </cell>
        </row>
        <row r="44">
          <cell r="E44" t="str">
            <v>Madagascar</v>
          </cell>
          <cell r="F44" t="str">
            <v>MDG</v>
          </cell>
          <cell r="G44" t="str">
            <v>MGA</v>
          </cell>
          <cell r="H44" t="str">
            <v>01</v>
          </cell>
          <cell r="I44" t="str">
            <v>January</v>
          </cell>
          <cell r="J44" t="str">
            <v>31</v>
          </cell>
          <cell r="K44" t="str">
            <v>December</v>
          </cell>
          <cell r="L44">
            <v>0.8</v>
          </cell>
        </row>
        <row r="45">
          <cell r="E45" t="str">
            <v>Malawi</v>
          </cell>
          <cell r="F45" t="str">
            <v>MWI</v>
          </cell>
          <cell r="G45" t="str">
            <v>MWK</v>
          </cell>
          <cell r="H45" t="str">
            <v>01</v>
          </cell>
          <cell r="I45" t="str">
            <v>July</v>
          </cell>
          <cell r="J45" t="str">
            <v>30</v>
          </cell>
          <cell r="K45" t="str">
            <v>June</v>
          </cell>
          <cell r="L45">
            <v>0.8</v>
          </cell>
        </row>
        <row r="46">
          <cell r="E46" t="str">
            <v>Mali</v>
          </cell>
          <cell r="F46" t="str">
            <v>MLI</v>
          </cell>
          <cell r="G46" t="str">
            <v>XOF</v>
          </cell>
          <cell r="H46" t="str">
            <v>01</v>
          </cell>
          <cell r="I46" t="str">
            <v>January</v>
          </cell>
          <cell r="J46" t="str">
            <v>31</v>
          </cell>
          <cell r="K46" t="str">
            <v>December</v>
          </cell>
          <cell r="L46">
            <v>0.8</v>
          </cell>
        </row>
        <row r="47">
          <cell r="E47" t="str">
            <v>Mauritania</v>
          </cell>
          <cell r="F47" t="str">
            <v>MRT</v>
          </cell>
          <cell r="G47" t="str">
            <v>MRO</v>
          </cell>
          <cell r="H47" t="str">
            <v>01</v>
          </cell>
          <cell r="I47" t="str">
            <v>January</v>
          </cell>
          <cell r="J47" t="str">
            <v>31</v>
          </cell>
          <cell r="K47" t="str">
            <v>December</v>
          </cell>
          <cell r="L47">
            <v>0.5</v>
          </cell>
        </row>
        <row r="48">
          <cell r="E48" t="str">
            <v>Moldova</v>
          </cell>
          <cell r="F48" t="str">
            <v>MDA</v>
          </cell>
          <cell r="G48" t="str">
            <v>MDL</v>
          </cell>
          <cell r="H48" t="str">
            <v>01</v>
          </cell>
          <cell r="I48" t="str">
            <v>January</v>
          </cell>
          <cell r="J48" t="str">
            <v>31</v>
          </cell>
          <cell r="K48" t="str">
            <v>December</v>
          </cell>
        </row>
        <row r="49">
          <cell r="E49" t="str">
            <v>Mongolia</v>
          </cell>
          <cell r="F49" t="str">
            <v>MNG</v>
          </cell>
          <cell r="G49" t="str">
            <v>MNT</v>
          </cell>
          <cell r="H49" t="str">
            <v>01</v>
          </cell>
          <cell r="I49" t="str">
            <v>January</v>
          </cell>
          <cell r="J49" t="str">
            <v>31</v>
          </cell>
          <cell r="K49" t="str">
            <v>December</v>
          </cell>
        </row>
        <row r="50">
          <cell r="E50" t="str">
            <v>Mozambique</v>
          </cell>
          <cell r="F50" t="str">
            <v>MOZ</v>
          </cell>
          <cell r="G50" t="str">
            <v>MZN</v>
          </cell>
          <cell r="H50" t="str">
            <v>01</v>
          </cell>
          <cell r="I50" t="str">
            <v>January</v>
          </cell>
          <cell r="J50" t="str">
            <v>31</v>
          </cell>
          <cell r="K50" t="str">
            <v>December</v>
          </cell>
          <cell r="L50">
            <v>0.8</v>
          </cell>
        </row>
        <row r="51">
          <cell r="E51" t="str">
            <v>Myanmar</v>
          </cell>
          <cell r="F51" t="str">
            <v>MMR</v>
          </cell>
          <cell r="G51" t="str">
            <v>MMK</v>
          </cell>
          <cell r="H51" t="str">
            <v>01</v>
          </cell>
          <cell r="I51" t="str">
            <v>April</v>
          </cell>
          <cell r="J51" t="str">
            <v>31</v>
          </cell>
          <cell r="K51" t="str">
            <v>March</v>
          </cell>
          <cell r="L51">
            <v>0.5</v>
          </cell>
        </row>
        <row r="52">
          <cell r="E52" t="str">
            <v>Nepal</v>
          </cell>
          <cell r="F52" t="str">
            <v>NPL</v>
          </cell>
          <cell r="G52" t="str">
            <v>NPR</v>
          </cell>
          <cell r="H52" t="str">
            <v>16</v>
          </cell>
          <cell r="I52" t="str">
            <v>July</v>
          </cell>
          <cell r="J52" t="str">
            <v>15</v>
          </cell>
          <cell r="K52" t="str">
            <v>July</v>
          </cell>
          <cell r="L52">
            <v>0.8</v>
          </cell>
        </row>
        <row r="53">
          <cell r="E53" t="str">
            <v>Nicaragua</v>
          </cell>
          <cell r="F53" t="str">
            <v>NIC</v>
          </cell>
          <cell r="G53" t="str">
            <v>NIO</v>
          </cell>
          <cell r="H53" t="str">
            <v>01</v>
          </cell>
          <cell r="I53" t="str">
            <v>January</v>
          </cell>
          <cell r="J53" t="str">
            <v>31</v>
          </cell>
          <cell r="K53" t="str">
            <v>December</v>
          </cell>
          <cell r="L53">
            <v>0.5</v>
          </cell>
        </row>
        <row r="54">
          <cell r="E54" t="str">
            <v>Niger</v>
          </cell>
          <cell r="F54" t="str">
            <v>NER</v>
          </cell>
          <cell r="G54" t="str">
            <v>XOF</v>
          </cell>
          <cell r="H54" t="str">
            <v>01</v>
          </cell>
          <cell r="I54" t="str">
            <v>January</v>
          </cell>
          <cell r="J54" t="str">
            <v>31</v>
          </cell>
          <cell r="K54" t="str">
            <v>December</v>
          </cell>
          <cell r="L54">
            <v>0.8</v>
          </cell>
        </row>
        <row r="55">
          <cell r="E55" t="str">
            <v>Nigeria</v>
          </cell>
          <cell r="F55" t="str">
            <v>NGA</v>
          </cell>
          <cell r="G55" t="str">
            <v>NGN</v>
          </cell>
          <cell r="H55" t="str">
            <v>01</v>
          </cell>
          <cell r="I55" t="str">
            <v>January</v>
          </cell>
          <cell r="J55" t="str">
            <v>31</v>
          </cell>
          <cell r="K55" t="str">
            <v>December</v>
          </cell>
          <cell r="L55">
            <v>0.5</v>
          </cell>
        </row>
        <row r="56">
          <cell r="E56" t="str">
            <v>Pakistan</v>
          </cell>
          <cell r="F56" t="str">
            <v>PAK</v>
          </cell>
          <cell r="G56" t="str">
            <v>PKR</v>
          </cell>
          <cell r="H56" t="str">
            <v>01</v>
          </cell>
          <cell r="I56" t="str">
            <v>July</v>
          </cell>
          <cell r="J56" t="str">
            <v>30</v>
          </cell>
          <cell r="K56" t="str">
            <v>June</v>
          </cell>
          <cell r="L56">
            <v>0.5</v>
          </cell>
        </row>
        <row r="57">
          <cell r="E57" t="str">
            <v>Papua NG</v>
          </cell>
          <cell r="F57" t="str">
            <v>PNG</v>
          </cell>
          <cell r="G57" t="str">
            <v>PGK</v>
          </cell>
          <cell r="H57" t="str">
            <v>01</v>
          </cell>
          <cell r="I57" t="str">
            <v>January</v>
          </cell>
          <cell r="J57" t="str">
            <v>31</v>
          </cell>
          <cell r="K57" t="str">
            <v>December</v>
          </cell>
          <cell r="L57">
            <v>0.5</v>
          </cell>
        </row>
        <row r="58">
          <cell r="E58" t="str">
            <v>Rwanda</v>
          </cell>
          <cell r="F58" t="str">
            <v>RWA</v>
          </cell>
          <cell r="G58" t="str">
            <v>RWF</v>
          </cell>
          <cell r="H58" t="str">
            <v>01</v>
          </cell>
          <cell r="I58" t="str">
            <v>January</v>
          </cell>
          <cell r="J58" t="str">
            <v>31</v>
          </cell>
          <cell r="K58" t="str">
            <v>December</v>
          </cell>
          <cell r="L58">
            <v>0.8</v>
          </cell>
        </row>
        <row r="59">
          <cell r="E59" t="str">
            <v>Sâo Tomé</v>
          </cell>
          <cell r="F59" t="str">
            <v>STP</v>
          </cell>
          <cell r="G59" t="str">
            <v>STD</v>
          </cell>
          <cell r="H59" t="str">
            <v>01</v>
          </cell>
          <cell r="I59" t="str">
            <v>January</v>
          </cell>
          <cell r="J59" t="str">
            <v>31</v>
          </cell>
          <cell r="K59" t="str">
            <v>December</v>
          </cell>
          <cell r="L59">
            <v>0.5</v>
          </cell>
        </row>
        <row r="60">
          <cell r="E60" t="str">
            <v>Senegal</v>
          </cell>
          <cell r="F60" t="str">
            <v>SEN</v>
          </cell>
          <cell r="G60" t="str">
            <v>XOF</v>
          </cell>
          <cell r="H60" t="str">
            <v>01</v>
          </cell>
          <cell r="I60" t="str">
            <v>January</v>
          </cell>
          <cell r="J60" t="str">
            <v>31</v>
          </cell>
          <cell r="K60" t="str">
            <v>December</v>
          </cell>
          <cell r="L60">
            <v>0.5</v>
          </cell>
        </row>
        <row r="61">
          <cell r="E61" t="str">
            <v>Sierra Leone</v>
          </cell>
          <cell r="F61" t="str">
            <v>SLE</v>
          </cell>
          <cell r="G61" t="str">
            <v>SLL</v>
          </cell>
          <cell r="H61" t="str">
            <v>01</v>
          </cell>
          <cell r="I61" t="str">
            <v>January</v>
          </cell>
          <cell r="J61" t="str">
            <v>31</v>
          </cell>
          <cell r="K61" t="str">
            <v>December</v>
          </cell>
          <cell r="L61">
            <v>0.8</v>
          </cell>
        </row>
        <row r="62">
          <cell r="E62" t="str">
            <v>Solomon Islands</v>
          </cell>
          <cell r="F62" t="str">
            <v>SLB</v>
          </cell>
          <cell r="G62" t="str">
            <v>SBD</v>
          </cell>
          <cell r="H62" t="str">
            <v>01</v>
          </cell>
          <cell r="I62" t="str">
            <v>January</v>
          </cell>
          <cell r="J62" t="str">
            <v>31</v>
          </cell>
          <cell r="K62" t="str">
            <v>December</v>
          </cell>
          <cell r="L62">
            <v>0.5</v>
          </cell>
        </row>
        <row r="63">
          <cell r="E63" t="str">
            <v>Somalia</v>
          </cell>
          <cell r="F63" t="str">
            <v>SOM</v>
          </cell>
          <cell r="G63" t="str">
            <v>SOS</v>
          </cell>
          <cell r="H63" t="str">
            <v>-</v>
          </cell>
          <cell r="I63" t="str">
            <v>-</v>
          </cell>
          <cell r="J63" t="str">
            <v>-</v>
          </cell>
          <cell r="K63" t="str">
            <v>-</v>
          </cell>
          <cell r="L63">
            <v>0.8</v>
          </cell>
        </row>
        <row r="64">
          <cell r="E64" t="str">
            <v>Sri Lanka</v>
          </cell>
          <cell r="F64" t="str">
            <v>LKA</v>
          </cell>
          <cell r="G64" t="str">
            <v>LKR</v>
          </cell>
          <cell r="H64" t="str">
            <v>01</v>
          </cell>
          <cell r="I64" t="str">
            <v>January</v>
          </cell>
          <cell r="J64" t="str">
            <v>31</v>
          </cell>
          <cell r="K64" t="str">
            <v>December</v>
          </cell>
        </row>
        <row r="65">
          <cell r="E65" t="str">
            <v>Sudan South</v>
          </cell>
          <cell r="F65" t="str">
            <v>SDS</v>
          </cell>
          <cell r="G65" t="str">
            <v>SSP</v>
          </cell>
          <cell r="H65" t="str">
            <v>01</v>
          </cell>
          <cell r="I65" t="str">
            <v>July</v>
          </cell>
          <cell r="J65" t="str">
            <v>30</v>
          </cell>
          <cell r="K65" t="str">
            <v>June</v>
          </cell>
          <cell r="L65">
            <v>0.8</v>
          </cell>
        </row>
        <row r="66">
          <cell r="E66" t="str">
            <v>Sudan, Republic of</v>
          </cell>
          <cell r="F66" t="str">
            <v>SDN</v>
          </cell>
          <cell r="G66" t="str">
            <v>SDG</v>
          </cell>
          <cell r="H66" t="str">
            <v>01</v>
          </cell>
          <cell r="I66" t="str">
            <v>January</v>
          </cell>
          <cell r="J66" t="str">
            <v>31</v>
          </cell>
          <cell r="K66" t="str">
            <v>December</v>
          </cell>
          <cell r="L66">
            <v>0.5</v>
          </cell>
        </row>
        <row r="67">
          <cell r="E67" t="str">
            <v>Tajikistan</v>
          </cell>
          <cell r="F67" t="str">
            <v>TJK</v>
          </cell>
          <cell r="G67" t="str">
            <v>TJS</v>
          </cell>
          <cell r="H67" t="str">
            <v>01</v>
          </cell>
          <cell r="I67" t="str">
            <v>January</v>
          </cell>
          <cell r="J67" t="str">
            <v>31</v>
          </cell>
          <cell r="K67" t="str">
            <v>December</v>
          </cell>
          <cell r="L67">
            <v>0.5</v>
          </cell>
        </row>
        <row r="68">
          <cell r="E68" t="str">
            <v>Tanzania</v>
          </cell>
          <cell r="F68" t="str">
            <v>TZA</v>
          </cell>
          <cell r="G68" t="str">
            <v>TZS</v>
          </cell>
          <cell r="H68" t="str">
            <v>01</v>
          </cell>
          <cell r="I68" t="str">
            <v>July</v>
          </cell>
          <cell r="J68" t="str">
            <v>30</v>
          </cell>
          <cell r="K68" t="str">
            <v>June</v>
          </cell>
          <cell r="L68">
            <v>0.8</v>
          </cell>
        </row>
        <row r="69">
          <cell r="E69" t="str">
            <v>Timor-Leste</v>
          </cell>
          <cell r="F69" t="str">
            <v>TMP</v>
          </cell>
          <cell r="G69" t="str">
            <v>USD</v>
          </cell>
          <cell r="H69" t="str">
            <v>01</v>
          </cell>
          <cell r="I69" t="str">
            <v>January</v>
          </cell>
          <cell r="J69" t="str">
            <v>31</v>
          </cell>
          <cell r="K69" t="str">
            <v>December</v>
          </cell>
        </row>
        <row r="70">
          <cell r="E70" t="str">
            <v>Togo</v>
          </cell>
          <cell r="F70" t="str">
            <v>TGO</v>
          </cell>
          <cell r="G70" t="str">
            <v>XOF</v>
          </cell>
          <cell r="H70" t="str">
            <v>01</v>
          </cell>
          <cell r="I70" t="str">
            <v>January</v>
          </cell>
          <cell r="J70" t="str">
            <v>31</v>
          </cell>
          <cell r="K70" t="str">
            <v>December</v>
          </cell>
          <cell r="L70">
            <v>0.8</v>
          </cell>
        </row>
        <row r="71">
          <cell r="E71" t="str">
            <v>Uganda</v>
          </cell>
          <cell r="F71" t="str">
            <v>UGA</v>
          </cell>
          <cell r="G71" t="str">
            <v>UGX</v>
          </cell>
          <cell r="H71" t="str">
            <v>01</v>
          </cell>
          <cell r="I71" t="str">
            <v>July</v>
          </cell>
          <cell r="J71" t="str">
            <v>30</v>
          </cell>
          <cell r="K71" t="str">
            <v>June</v>
          </cell>
          <cell r="L71">
            <v>0.8</v>
          </cell>
        </row>
        <row r="72">
          <cell r="E72" t="str">
            <v>Uzbekistan</v>
          </cell>
          <cell r="F72" t="str">
            <v>UZB</v>
          </cell>
          <cell r="G72" t="str">
            <v>UZS</v>
          </cell>
          <cell r="H72" t="str">
            <v>01</v>
          </cell>
          <cell r="I72" t="str">
            <v>January</v>
          </cell>
          <cell r="J72" t="str">
            <v>31</v>
          </cell>
          <cell r="K72" t="str">
            <v>December</v>
          </cell>
          <cell r="L72">
            <v>0.5</v>
          </cell>
        </row>
        <row r="73">
          <cell r="E73" t="str">
            <v>Vietnam</v>
          </cell>
          <cell r="F73" t="str">
            <v>VNM</v>
          </cell>
          <cell r="G73" t="str">
            <v>VND</v>
          </cell>
          <cell r="H73" t="str">
            <v>01</v>
          </cell>
          <cell r="I73" t="str">
            <v>January</v>
          </cell>
          <cell r="J73" t="str">
            <v>31</v>
          </cell>
          <cell r="K73" t="str">
            <v>December</v>
          </cell>
          <cell r="L73">
            <v>0.5</v>
          </cell>
        </row>
        <row r="74">
          <cell r="E74" t="str">
            <v>Yemen</v>
          </cell>
          <cell r="F74" t="str">
            <v>YEM</v>
          </cell>
          <cell r="G74" t="str">
            <v>YER</v>
          </cell>
          <cell r="H74" t="str">
            <v>01</v>
          </cell>
          <cell r="I74" t="str">
            <v>January</v>
          </cell>
          <cell r="J74" t="str">
            <v>31</v>
          </cell>
          <cell r="K74" t="str">
            <v>December</v>
          </cell>
          <cell r="L74">
            <v>0.5</v>
          </cell>
        </row>
        <row r="75">
          <cell r="E75" t="str">
            <v>Zambia</v>
          </cell>
          <cell r="F75" t="str">
            <v>ZMB</v>
          </cell>
          <cell r="G75" t="str">
            <v>ZMW</v>
          </cell>
          <cell r="H75" t="str">
            <v>01</v>
          </cell>
          <cell r="I75" t="str">
            <v>January</v>
          </cell>
          <cell r="J75" t="str">
            <v>31</v>
          </cell>
          <cell r="K75" t="str">
            <v>December</v>
          </cell>
          <cell r="L75">
            <v>0.5</v>
          </cell>
        </row>
        <row r="76">
          <cell r="E76" t="str">
            <v>Zimbabwe</v>
          </cell>
          <cell r="F76" t="str">
            <v>ZWE</v>
          </cell>
          <cell r="G76" t="str">
            <v>ZWL</v>
          </cell>
          <cell r="H76" t="str">
            <v>01</v>
          </cell>
          <cell r="I76" t="str">
            <v>January</v>
          </cell>
          <cell r="J76" t="str">
            <v>31</v>
          </cell>
          <cell r="K76" t="str">
            <v>December</v>
          </cell>
          <cell r="L76">
            <v>0.8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0"/>
      <sheetName val="v3.0"/>
      <sheetName val="v3.0 vs v2.0"/>
      <sheetName val="Graphic"/>
      <sheetName val="v2.0 Births"/>
      <sheetName val="v2.0 coverage v2.0 Births"/>
      <sheetName val="v3.0 coverage v2.0 Births"/>
      <sheetName val="Graphic 2"/>
    </sheetNames>
    <sheetDataSet>
      <sheetData sheetId="0" refreshError="1"/>
      <sheetData sheetId="1">
        <row r="1">
          <cell r="A1" t="str">
            <v>Current Display Name</v>
          </cell>
          <cell r="B1">
            <v>2005</v>
          </cell>
          <cell r="C1">
            <v>2006</v>
          </cell>
          <cell r="D1">
            <v>2007</v>
          </cell>
          <cell r="E1">
            <v>2008</v>
          </cell>
          <cell r="F1">
            <v>2009</v>
          </cell>
          <cell r="G1">
            <v>2010</v>
          </cell>
          <cell r="H1">
            <v>2011</v>
          </cell>
          <cell r="I1">
            <v>2012</v>
          </cell>
          <cell r="J1">
            <v>2013</v>
          </cell>
          <cell r="K1">
            <v>2014</v>
          </cell>
          <cell r="L1">
            <v>2015</v>
          </cell>
          <cell r="M1">
            <v>2016</v>
          </cell>
          <cell r="N1">
            <v>2017</v>
          </cell>
          <cell r="O1">
            <v>2018</v>
          </cell>
          <cell r="P1">
            <v>2019</v>
          </cell>
          <cell r="Q1">
            <v>2020</v>
          </cell>
          <cell r="R1">
            <v>2021</v>
          </cell>
          <cell r="S1">
            <v>2022</v>
          </cell>
          <cell r="T1">
            <v>2023</v>
          </cell>
          <cell r="U1">
            <v>2024</v>
          </cell>
          <cell r="V1">
            <v>2025</v>
          </cell>
          <cell r="W1" t="str">
            <v>Proxy Estimates</v>
          </cell>
        </row>
        <row r="2">
          <cell r="A2" t="str">
            <v>Afghanistan</v>
          </cell>
          <cell r="B2">
            <v>76</v>
          </cell>
          <cell r="C2">
            <v>81.588235294117638</v>
          </cell>
          <cell r="D2">
            <v>87.17647058823529</v>
          </cell>
          <cell r="E2">
            <v>92.764705882352942</v>
          </cell>
          <cell r="F2">
            <v>93.882352941176464</v>
          </cell>
          <cell r="G2">
            <v>95</v>
          </cell>
          <cell r="H2">
            <v>96.117647058823508</v>
          </cell>
          <cell r="I2">
            <v>97.235294117647044</v>
          </cell>
          <cell r="J2">
            <v>98.35294117647058</v>
          </cell>
          <cell r="K2">
            <v>99.470588235294116</v>
          </cell>
          <cell r="L2">
            <v>99</v>
          </cell>
          <cell r="M2">
            <v>99</v>
          </cell>
          <cell r="N2">
            <v>99</v>
          </cell>
          <cell r="O2">
            <v>99</v>
          </cell>
          <cell r="P2">
            <v>99</v>
          </cell>
          <cell r="Q2">
            <v>99</v>
          </cell>
          <cell r="R2">
            <v>99</v>
          </cell>
          <cell r="S2">
            <v>99</v>
          </cell>
          <cell r="T2">
            <v>99</v>
          </cell>
          <cell r="U2">
            <v>99</v>
          </cell>
          <cell r="V2">
            <v>99</v>
          </cell>
        </row>
        <row r="3">
          <cell r="A3" t="str">
            <v>Angola</v>
          </cell>
          <cell r="B3">
            <v>47</v>
          </cell>
          <cell r="C3">
            <v>50.852459016393446</v>
          </cell>
          <cell r="D3">
            <v>54.704918032786885</v>
          </cell>
          <cell r="E3">
            <v>58.557377049180324</v>
          </cell>
          <cell r="F3">
            <v>62.409836065573771</v>
          </cell>
          <cell r="G3">
            <v>66.26229508196721</v>
          </cell>
          <cell r="H3">
            <v>67.032786885245898</v>
          </cell>
          <cell r="I3">
            <v>67.8032786885246</v>
          </cell>
          <cell r="J3">
            <v>68.573770491803302</v>
          </cell>
          <cell r="K3">
            <v>69.34426229508199</v>
          </cell>
          <cell r="L3">
            <v>70.114754098360677</v>
          </cell>
          <cell r="M3">
            <v>70.885245901639365</v>
          </cell>
          <cell r="N3">
            <v>71.655737704918053</v>
          </cell>
          <cell r="O3">
            <v>72.426229508196741</v>
          </cell>
          <cell r="P3">
            <v>73.196721311475429</v>
          </cell>
          <cell r="Q3">
            <v>73.967213114754117</v>
          </cell>
          <cell r="R3">
            <v>74.737704918032804</v>
          </cell>
          <cell r="S3">
            <v>75.508196721311492</v>
          </cell>
          <cell r="T3">
            <v>76.27868852459018</v>
          </cell>
          <cell r="U3">
            <v>76.27868852459018</v>
          </cell>
          <cell r="V3">
            <v>76.27868852459018</v>
          </cell>
        </row>
        <row r="4">
          <cell r="A4" t="str">
            <v>Armenia</v>
          </cell>
          <cell r="B4">
            <v>90</v>
          </cell>
          <cell r="C4">
            <v>90.957446808510639</v>
          </cell>
          <cell r="D4">
            <v>91.914893617021278</v>
          </cell>
          <cell r="E4">
            <v>92.872340425531917</v>
          </cell>
          <cell r="F4">
            <v>93.829787234042556</v>
          </cell>
          <cell r="G4">
            <v>94.78723404255318</v>
          </cell>
          <cell r="H4">
            <v>94.78723404255318</v>
          </cell>
          <cell r="I4">
            <v>94.78723404255318</v>
          </cell>
          <cell r="J4">
            <v>94.78723404255318</v>
          </cell>
          <cell r="K4">
            <v>94.78723404255318</v>
          </cell>
          <cell r="L4">
            <v>94.78723404255318</v>
          </cell>
          <cell r="M4">
            <v>94.78723404255318</v>
          </cell>
          <cell r="N4">
            <v>94.78723404255318</v>
          </cell>
          <cell r="O4">
            <v>94.78723404255318</v>
          </cell>
          <cell r="P4">
            <v>94.78723404255318</v>
          </cell>
          <cell r="Q4">
            <v>94.78723404255318</v>
          </cell>
          <cell r="R4">
            <v>94.78723404255318</v>
          </cell>
          <cell r="S4">
            <v>94.78723404255318</v>
          </cell>
          <cell r="T4">
            <v>94.78723404255318</v>
          </cell>
          <cell r="U4">
            <v>94.78723404255318</v>
          </cell>
          <cell r="V4">
            <v>94.78723404255318</v>
          </cell>
        </row>
        <row r="5">
          <cell r="A5" t="str">
            <v>Azerbaijan</v>
          </cell>
          <cell r="B5">
            <v>93</v>
          </cell>
          <cell r="C5">
            <v>93.948979591836732</v>
          </cell>
          <cell r="D5">
            <v>93.948979591836732</v>
          </cell>
          <cell r="E5">
            <v>93.948979591836732</v>
          </cell>
          <cell r="F5">
            <v>93.948979591836732</v>
          </cell>
          <cell r="G5">
            <v>93.948979591836732</v>
          </cell>
          <cell r="H5">
            <v>93.948979591836732</v>
          </cell>
          <cell r="I5">
            <v>93.948979591836732</v>
          </cell>
          <cell r="J5">
            <v>93.948979591836732</v>
          </cell>
          <cell r="K5">
            <v>93.948979591836732</v>
          </cell>
          <cell r="L5">
            <v>93.948979591836732</v>
          </cell>
          <cell r="M5">
            <v>93.948979591836732</v>
          </cell>
          <cell r="N5">
            <v>93.948979591836732</v>
          </cell>
          <cell r="O5">
            <v>93.948979591836732</v>
          </cell>
          <cell r="P5">
            <v>93.948979591836732</v>
          </cell>
          <cell r="Q5">
            <v>93.948979591836732</v>
          </cell>
          <cell r="R5">
            <v>93.948979591836732</v>
          </cell>
          <cell r="S5">
            <v>93.948979591836732</v>
          </cell>
          <cell r="T5">
            <v>93.948979591836732</v>
          </cell>
          <cell r="U5">
            <v>93.948979591836732</v>
          </cell>
          <cell r="V5">
            <v>93.948979591836732</v>
          </cell>
        </row>
        <row r="6">
          <cell r="A6" t="str">
            <v>Bangladesh</v>
          </cell>
          <cell r="B6">
            <v>88</v>
          </cell>
          <cell r="C6">
            <v>89.011494252873575</v>
          </cell>
          <cell r="D6">
            <v>90.022988505747151</v>
          </cell>
          <cell r="E6">
            <v>91.034482758620712</v>
          </cell>
          <cell r="F6">
            <v>92.045977011494273</v>
          </cell>
          <cell r="G6">
            <v>93.057471264367834</v>
          </cell>
          <cell r="H6">
            <v>94.068965517241395</v>
          </cell>
          <cell r="I6">
            <v>95.080459770114956</v>
          </cell>
          <cell r="J6">
            <v>96.091954022988531</v>
          </cell>
          <cell r="K6">
            <v>97.103448275862092</v>
          </cell>
          <cell r="L6">
            <v>98.114942528735668</v>
          </cell>
          <cell r="M6">
            <v>99.126436781609229</v>
          </cell>
          <cell r="N6">
            <v>99</v>
          </cell>
          <cell r="O6">
            <v>99</v>
          </cell>
          <cell r="P6">
            <v>99</v>
          </cell>
          <cell r="Q6">
            <v>99</v>
          </cell>
          <cell r="R6">
            <v>99</v>
          </cell>
          <cell r="S6">
            <v>99</v>
          </cell>
          <cell r="T6">
            <v>99</v>
          </cell>
          <cell r="U6">
            <v>99</v>
          </cell>
          <cell r="V6">
            <v>99</v>
          </cell>
        </row>
        <row r="7">
          <cell r="A7" t="str">
            <v>Benin</v>
          </cell>
          <cell r="B7">
            <v>93</v>
          </cell>
          <cell r="C7">
            <v>94.094117647058823</v>
          </cell>
          <cell r="D7">
            <v>95.188235294117646</v>
          </cell>
          <cell r="E7">
            <v>96.282352941176484</v>
          </cell>
          <cell r="F7">
            <v>97.376470588235321</v>
          </cell>
          <cell r="G7">
            <v>98.470588235294144</v>
          </cell>
          <cell r="H7">
            <v>99</v>
          </cell>
          <cell r="I7">
            <v>99</v>
          </cell>
          <cell r="J7">
            <v>99</v>
          </cell>
          <cell r="K7">
            <v>99</v>
          </cell>
          <cell r="L7">
            <v>99</v>
          </cell>
          <cell r="M7">
            <v>99</v>
          </cell>
          <cell r="N7">
            <v>99</v>
          </cell>
          <cell r="O7">
            <v>99</v>
          </cell>
          <cell r="P7">
            <v>99</v>
          </cell>
          <cell r="Q7">
            <v>99</v>
          </cell>
          <cell r="R7">
            <v>99</v>
          </cell>
          <cell r="S7">
            <v>99</v>
          </cell>
          <cell r="T7">
            <v>99</v>
          </cell>
          <cell r="U7">
            <v>99</v>
          </cell>
          <cell r="V7">
            <v>99</v>
          </cell>
        </row>
        <row r="8">
          <cell r="A8" t="str">
            <v>Bhutan</v>
          </cell>
          <cell r="B8">
            <v>95</v>
          </cell>
          <cell r="C8">
            <v>96.043956043956044</v>
          </cell>
          <cell r="D8">
            <v>97.087912087912088</v>
          </cell>
          <cell r="E8">
            <v>98.131868131868131</v>
          </cell>
          <cell r="F8">
            <v>99.175824175824175</v>
          </cell>
          <cell r="G8">
            <v>99</v>
          </cell>
          <cell r="H8">
            <v>99</v>
          </cell>
          <cell r="I8">
            <v>99</v>
          </cell>
          <cell r="J8">
            <v>99</v>
          </cell>
          <cell r="K8">
            <v>99</v>
          </cell>
          <cell r="L8">
            <v>99</v>
          </cell>
          <cell r="M8">
            <v>99</v>
          </cell>
          <cell r="N8">
            <v>99</v>
          </cell>
          <cell r="O8">
            <v>99</v>
          </cell>
          <cell r="P8">
            <v>99</v>
          </cell>
          <cell r="Q8">
            <v>99</v>
          </cell>
          <cell r="R8">
            <v>99</v>
          </cell>
          <cell r="S8">
            <v>99</v>
          </cell>
          <cell r="T8">
            <v>99</v>
          </cell>
          <cell r="U8">
            <v>99</v>
          </cell>
          <cell r="V8">
            <v>99</v>
          </cell>
        </row>
        <row r="9">
          <cell r="A9" t="str">
            <v>Bolivia</v>
          </cell>
          <cell r="B9">
            <v>81</v>
          </cell>
          <cell r="C9">
            <v>85.879518072289159</v>
          </cell>
          <cell r="D9">
            <v>86.855421686746993</v>
          </cell>
          <cell r="E9">
            <v>87.831325301204828</v>
          </cell>
          <cell r="F9">
            <v>88.807228915662662</v>
          </cell>
          <cell r="G9">
            <v>89.783132530120497</v>
          </cell>
          <cell r="H9">
            <v>90.759036144578332</v>
          </cell>
          <cell r="I9">
            <v>91.734939759036166</v>
          </cell>
          <cell r="J9">
            <v>92.710843373494001</v>
          </cell>
          <cell r="K9">
            <v>93.686746987951835</v>
          </cell>
          <cell r="L9">
            <v>94.66265060240967</v>
          </cell>
          <cell r="M9">
            <v>95.638554216867504</v>
          </cell>
          <cell r="N9">
            <v>96.614457831325325</v>
          </cell>
          <cell r="O9">
            <v>96.614457831325325</v>
          </cell>
          <cell r="P9">
            <v>96.614457831325325</v>
          </cell>
          <cell r="Q9">
            <v>96.614457831325325</v>
          </cell>
          <cell r="R9">
            <v>96.614457831325325</v>
          </cell>
          <cell r="S9">
            <v>96.614457831325325</v>
          </cell>
          <cell r="T9">
            <v>96.614457831325325</v>
          </cell>
          <cell r="U9">
            <v>96.614457831325325</v>
          </cell>
          <cell r="V9">
            <v>96.614457831325325</v>
          </cell>
        </row>
        <row r="10">
          <cell r="A10" t="str">
            <v>Burkina Faso</v>
          </cell>
          <cell r="B10">
            <v>96</v>
          </cell>
          <cell r="C10">
            <v>97.066666666666663</v>
          </cell>
          <cell r="D10">
            <v>98.133333333333326</v>
          </cell>
          <cell r="E10">
            <v>99.2</v>
          </cell>
          <cell r="F10">
            <v>99</v>
          </cell>
          <cell r="G10">
            <v>99</v>
          </cell>
          <cell r="H10">
            <v>99</v>
          </cell>
          <cell r="I10">
            <v>99</v>
          </cell>
          <cell r="J10">
            <v>99</v>
          </cell>
          <cell r="K10">
            <v>99</v>
          </cell>
          <cell r="L10">
            <v>99</v>
          </cell>
          <cell r="M10">
            <v>99</v>
          </cell>
          <cell r="N10">
            <v>99</v>
          </cell>
          <cell r="O10">
            <v>99</v>
          </cell>
          <cell r="P10">
            <v>99</v>
          </cell>
          <cell r="Q10">
            <v>99</v>
          </cell>
          <cell r="R10">
            <v>99</v>
          </cell>
          <cell r="S10">
            <v>99</v>
          </cell>
          <cell r="T10">
            <v>99</v>
          </cell>
          <cell r="U10">
            <v>99</v>
          </cell>
          <cell r="V10">
            <v>99</v>
          </cell>
        </row>
        <row r="11">
          <cell r="A11" t="str">
            <v>Burundi</v>
          </cell>
          <cell r="B11">
            <v>74</v>
          </cell>
          <cell r="C11">
            <v>78.868421052631589</v>
          </cell>
          <cell r="D11">
            <v>79.842105263157904</v>
          </cell>
          <cell r="E11">
            <v>80.81578947368422</v>
          </cell>
          <cell r="F11">
            <v>81.789473684210535</v>
          </cell>
          <cell r="G11">
            <v>82.76315789473685</v>
          </cell>
          <cell r="H11">
            <v>83.736842105263165</v>
          </cell>
          <cell r="I11">
            <v>84.71052631578948</v>
          </cell>
          <cell r="J11">
            <v>85.684210526315809</v>
          </cell>
          <cell r="K11">
            <v>86.657894736842138</v>
          </cell>
          <cell r="L11">
            <v>87.631578947368453</v>
          </cell>
          <cell r="M11">
            <v>88.605263157894768</v>
          </cell>
          <cell r="N11">
            <v>89.578947368421083</v>
          </cell>
          <cell r="O11">
            <v>90.552631578947398</v>
          </cell>
          <cell r="P11">
            <v>91.526315789473713</v>
          </cell>
          <cell r="Q11">
            <v>92.5</v>
          </cell>
          <cell r="R11">
            <v>93.473684210526358</v>
          </cell>
          <cell r="S11">
            <v>94.447368421052687</v>
          </cell>
          <cell r="T11">
            <v>95.421052631579002</v>
          </cell>
          <cell r="U11">
            <v>96.394736842105303</v>
          </cell>
          <cell r="V11">
            <v>96.394736842105303</v>
          </cell>
        </row>
        <row r="12">
          <cell r="A12" t="str">
            <v>Cambodia</v>
          </cell>
          <cell r="B12">
            <v>82</v>
          </cell>
          <cell r="C12">
            <v>84.894117647058835</v>
          </cell>
          <cell r="D12">
            <v>85.858823529411779</v>
          </cell>
          <cell r="E12">
            <v>86.823529411764724</v>
          </cell>
          <cell r="F12">
            <v>87.788235294117669</v>
          </cell>
          <cell r="G12">
            <v>88.752941176470614</v>
          </cell>
          <cell r="H12">
            <v>89.717647058823559</v>
          </cell>
          <cell r="I12">
            <v>90.682352941176504</v>
          </cell>
          <cell r="J12">
            <v>91.647058823529449</v>
          </cell>
          <cell r="K12">
            <v>92.611764705882393</v>
          </cell>
          <cell r="L12">
            <v>93.576470588235338</v>
          </cell>
          <cell r="M12">
            <v>94.541176470588283</v>
          </cell>
          <cell r="N12">
            <v>95.505882352941214</v>
          </cell>
          <cell r="O12">
            <v>95.505882352941214</v>
          </cell>
          <cell r="P12">
            <v>95.505882352941214</v>
          </cell>
          <cell r="Q12">
            <v>95.505882352941214</v>
          </cell>
          <cell r="R12">
            <v>95.505882352941214</v>
          </cell>
          <cell r="S12">
            <v>95.505882352941214</v>
          </cell>
          <cell r="T12">
            <v>95.505882352941214</v>
          </cell>
          <cell r="U12">
            <v>95.505882352941214</v>
          </cell>
          <cell r="V12">
            <v>95.505882352941214</v>
          </cell>
        </row>
        <row r="13">
          <cell r="A13" t="str">
            <v>Cameroon</v>
          </cell>
          <cell r="B13">
            <v>80</v>
          </cell>
          <cell r="C13">
            <v>85.333333333333329</v>
          </cell>
          <cell r="D13">
            <v>90.666666666666657</v>
          </cell>
          <cell r="E13">
            <v>91.73333333333332</v>
          </cell>
          <cell r="F13">
            <v>92.8</v>
          </cell>
          <cell r="G13">
            <v>93.86666666666666</v>
          </cell>
          <cell r="H13">
            <v>94.933333333333337</v>
          </cell>
          <cell r="I13">
            <v>96</v>
          </cell>
          <cell r="J13">
            <v>97.066666666666663</v>
          </cell>
          <cell r="K13">
            <v>98.133333333333326</v>
          </cell>
          <cell r="L13">
            <v>99.2</v>
          </cell>
          <cell r="M13">
            <v>99</v>
          </cell>
          <cell r="N13">
            <v>99</v>
          </cell>
          <cell r="O13">
            <v>99</v>
          </cell>
          <cell r="P13">
            <v>99</v>
          </cell>
          <cell r="Q13">
            <v>99</v>
          </cell>
          <cell r="R13">
            <v>99</v>
          </cell>
          <cell r="S13">
            <v>99</v>
          </cell>
          <cell r="T13">
            <v>99</v>
          </cell>
          <cell r="U13">
            <v>99</v>
          </cell>
          <cell r="V13">
            <v>99</v>
          </cell>
        </row>
        <row r="14">
          <cell r="A14" t="str">
            <v>Central African Republic</v>
          </cell>
          <cell r="B14">
            <v>40</v>
          </cell>
          <cell r="C14">
            <v>46.086956521739133</v>
          </cell>
          <cell r="D14">
            <v>50.434782608695656</v>
          </cell>
          <cell r="E14">
            <v>54.782608695652179</v>
          </cell>
          <cell r="F14">
            <v>59.130434782608695</v>
          </cell>
          <cell r="G14">
            <v>63.478260869565212</v>
          </cell>
          <cell r="H14">
            <v>67.826086956521735</v>
          </cell>
          <cell r="I14">
            <v>72.173913043478251</v>
          </cell>
          <cell r="J14">
            <v>76.521739130434781</v>
          </cell>
          <cell r="K14">
            <v>77.391304347826093</v>
          </cell>
          <cell r="L14">
            <v>78.260869565217405</v>
          </cell>
          <cell r="M14">
            <v>79.130434782608702</v>
          </cell>
          <cell r="N14">
            <v>80</v>
          </cell>
          <cell r="O14">
            <v>80.869565217391312</v>
          </cell>
          <cell r="P14">
            <v>81.739130434782609</v>
          </cell>
          <cell r="Q14">
            <v>82.608695652173921</v>
          </cell>
          <cell r="R14">
            <v>83.478260869565233</v>
          </cell>
          <cell r="S14">
            <v>84.347826086956545</v>
          </cell>
          <cell r="T14">
            <v>85.217391304347842</v>
          </cell>
          <cell r="U14">
            <v>86.08695652173914</v>
          </cell>
          <cell r="V14">
            <v>86.08695652173914</v>
          </cell>
        </row>
        <row r="15">
          <cell r="A15" t="str">
            <v>Chad</v>
          </cell>
          <cell r="B15">
            <v>20</v>
          </cell>
          <cell r="C15">
            <v>21.886792452830189</v>
          </cell>
          <cell r="D15">
            <v>23.773584905660378</v>
          </cell>
          <cell r="E15">
            <v>25.660377358490564</v>
          </cell>
          <cell r="F15">
            <v>27.547169811320753</v>
          </cell>
          <cell r="G15">
            <v>29.433962264150942</v>
          </cell>
          <cell r="H15">
            <v>31.320754716981131</v>
          </cell>
          <cell r="I15">
            <v>33.20754716981132</v>
          </cell>
          <cell r="J15">
            <v>33.584905660377359</v>
          </cell>
          <cell r="K15">
            <v>33.962264150943398</v>
          </cell>
          <cell r="L15">
            <v>34.339622641509436</v>
          </cell>
          <cell r="M15">
            <v>34.716981132075475</v>
          </cell>
          <cell r="N15">
            <v>35.094339622641513</v>
          </cell>
          <cell r="O15">
            <v>35.471698113207552</v>
          </cell>
          <cell r="P15">
            <v>35.84905660377359</v>
          </cell>
          <cell r="Q15">
            <v>36.226415094339629</v>
          </cell>
          <cell r="R15">
            <v>36.603773584905667</v>
          </cell>
          <cell r="S15">
            <v>36.981132075471706</v>
          </cell>
          <cell r="T15">
            <v>37.358490566037737</v>
          </cell>
          <cell r="U15">
            <v>37.358490566037737</v>
          </cell>
          <cell r="V15">
            <v>37.358490566037737</v>
          </cell>
        </row>
        <row r="16">
          <cell r="A16" t="str">
            <v>Comoros</v>
          </cell>
          <cell r="B16">
            <v>80</v>
          </cell>
          <cell r="C16">
            <v>85.128205128205124</v>
          </cell>
          <cell r="D16">
            <v>86.153846153846146</v>
          </cell>
          <cell r="E16">
            <v>87.179487179487168</v>
          </cell>
          <cell r="F16">
            <v>88.20512820512819</v>
          </cell>
          <cell r="G16">
            <v>89.230769230769212</v>
          </cell>
          <cell r="H16">
            <v>90.256410256410248</v>
          </cell>
          <cell r="I16">
            <v>91.282051282051285</v>
          </cell>
          <cell r="J16">
            <v>92.307692307692307</v>
          </cell>
          <cell r="K16">
            <v>93.333333333333329</v>
          </cell>
          <cell r="L16">
            <v>94.358974358974351</v>
          </cell>
          <cell r="M16">
            <v>95.384615384615387</v>
          </cell>
          <cell r="N16">
            <v>96.410256410256409</v>
          </cell>
          <cell r="O16">
            <v>97.435897435897445</v>
          </cell>
          <cell r="P16">
            <v>98.461538461538467</v>
          </cell>
          <cell r="Q16">
            <v>99.487179487179503</v>
          </cell>
          <cell r="R16">
            <v>99</v>
          </cell>
          <cell r="S16">
            <v>99</v>
          </cell>
          <cell r="T16">
            <v>99</v>
          </cell>
          <cell r="U16">
            <v>99</v>
          </cell>
          <cell r="V16">
            <v>99</v>
          </cell>
        </row>
        <row r="17">
          <cell r="A17" t="str">
            <v>Congo, Dem. Rep.</v>
          </cell>
          <cell r="B17">
            <v>73</v>
          </cell>
          <cell r="C17">
            <v>76.421875</v>
          </cell>
          <cell r="D17">
            <v>82.125</v>
          </cell>
          <cell r="E17">
            <v>87.828125</v>
          </cell>
          <cell r="F17">
            <v>93.53125</v>
          </cell>
          <cell r="G17">
            <v>99.234375</v>
          </cell>
          <cell r="H17">
            <v>99</v>
          </cell>
          <cell r="I17">
            <v>99</v>
          </cell>
          <cell r="J17">
            <v>99</v>
          </cell>
          <cell r="K17">
            <v>99</v>
          </cell>
          <cell r="L17">
            <v>99</v>
          </cell>
          <cell r="M17">
            <v>99</v>
          </cell>
          <cell r="N17">
            <v>99</v>
          </cell>
          <cell r="O17">
            <v>99</v>
          </cell>
          <cell r="P17">
            <v>99</v>
          </cell>
          <cell r="Q17">
            <v>99</v>
          </cell>
          <cell r="R17">
            <v>99</v>
          </cell>
          <cell r="S17">
            <v>99</v>
          </cell>
          <cell r="T17">
            <v>99</v>
          </cell>
          <cell r="U17">
            <v>99</v>
          </cell>
          <cell r="V17">
            <v>99</v>
          </cell>
        </row>
        <row r="18">
          <cell r="A18" t="str">
            <v>Congo, Rep.</v>
          </cell>
          <cell r="B18">
            <v>65</v>
          </cell>
          <cell r="C18">
            <v>69.710144927536234</v>
          </cell>
          <cell r="D18">
            <v>74.420289855072468</v>
          </cell>
          <cell r="E18">
            <v>79.130434782608688</v>
          </cell>
          <cell r="F18">
            <v>80.072463768115938</v>
          </cell>
          <cell r="G18">
            <v>81.014492753623188</v>
          </cell>
          <cell r="H18">
            <v>81.956521739130437</v>
          </cell>
          <cell r="I18">
            <v>82.898550724637687</v>
          </cell>
          <cell r="J18">
            <v>83.840579710144937</v>
          </cell>
          <cell r="K18">
            <v>84.782608695652186</v>
          </cell>
          <cell r="L18">
            <v>85.724637681159436</v>
          </cell>
          <cell r="M18">
            <v>86.666666666666686</v>
          </cell>
          <cell r="N18">
            <v>87.608695652173935</v>
          </cell>
          <cell r="O18">
            <v>88.550724637681185</v>
          </cell>
          <cell r="P18">
            <v>89.492753623188435</v>
          </cell>
          <cell r="Q18">
            <v>90.434782608695684</v>
          </cell>
          <cell r="R18">
            <v>91.376811594202934</v>
          </cell>
          <cell r="S18">
            <v>92.318840579710184</v>
          </cell>
          <cell r="T18">
            <v>93.260869565217419</v>
          </cell>
          <cell r="U18">
            <v>93.260869565217419</v>
          </cell>
          <cell r="V18">
            <v>93.260869565217419</v>
          </cell>
        </row>
        <row r="19">
          <cell r="A19" t="str">
            <v>Côte d'Ivoire</v>
          </cell>
          <cell r="B19">
            <v>56</v>
          </cell>
          <cell r="C19">
            <v>63.259259259259252</v>
          </cell>
          <cell r="D19">
            <v>68.444444444444443</v>
          </cell>
          <cell r="E19">
            <v>73.629629629629619</v>
          </cell>
          <cell r="F19">
            <v>78.814814814814795</v>
          </cell>
          <cell r="G19">
            <v>84</v>
          </cell>
          <cell r="H19">
            <v>89.185185185185176</v>
          </cell>
          <cell r="I19">
            <v>90.222222222222214</v>
          </cell>
          <cell r="J19">
            <v>91.259259259259267</v>
          </cell>
          <cell r="K19">
            <v>92.296296296296319</v>
          </cell>
          <cell r="L19">
            <v>93.333333333333357</v>
          </cell>
          <cell r="M19">
            <v>94.370370370370395</v>
          </cell>
          <cell r="N19">
            <v>95.407407407407433</v>
          </cell>
          <cell r="O19">
            <v>96.444444444444471</v>
          </cell>
          <cell r="P19">
            <v>97.481481481481509</v>
          </cell>
          <cell r="Q19">
            <v>98.518518518518547</v>
          </cell>
          <cell r="R19">
            <v>99</v>
          </cell>
          <cell r="S19">
            <v>99</v>
          </cell>
          <cell r="T19">
            <v>99</v>
          </cell>
          <cell r="U19">
            <v>99</v>
          </cell>
          <cell r="V19">
            <v>99</v>
          </cell>
        </row>
        <row r="20">
          <cell r="A20" t="str">
            <v>Cuba</v>
          </cell>
          <cell r="B20">
            <v>99</v>
          </cell>
          <cell r="C20">
            <v>99</v>
          </cell>
          <cell r="D20">
            <v>99</v>
          </cell>
          <cell r="E20">
            <v>99</v>
          </cell>
          <cell r="F20">
            <v>99</v>
          </cell>
          <cell r="G20">
            <v>99</v>
          </cell>
          <cell r="H20">
            <v>99</v>
          </cell>
          <cell r="I20">
            <v>99</v>
          </cell>
          <cell r="J20">
            <v>99</v>
          </cell>
          <cell r="K20">
            <v>99</v>
          </cell>
          <cell r="L20">
            <v>99</v>
          </cell>
          <cell r="M20">
            <v>99</v>
          </cell>
          <cell r="N20">
            <v>99</v>
          </cell>
          <cell r="O20">
            <v>99</v>
          </cell>
          <cell r="P20">
            <v>99</v>
          </cell>
          <cell r="Q20">
            <v>99</v>
          </cell>
          <cell r="R20">
            <v>99</v>
          </cell>
          <cell r="S20">
            <v>99</v>
          </cell>
          <cell r="T20">
            <v>99</v>
          </cell>
          <cell r="U20">
            <v>99</v>
          </cell>
          <cell r="V20">
            <v>99</v>
          </cell>
        </row>
        <row r="21">
          <cell r="A21" t="str">
            <v>Djibouti</v>
          </cell>
          <cell r="B21">
            <v>71</v>
          </cell>
          <cell r="C21">
            <v>76.298507462686572</v>
          </cell>
          <cell r="D21">
            <v>81.597014925373145</v>
          </cell>
          <cell r="E21">
            <v>86.895522388059703</v>
          </cell>
          <cell r="F21">
            <v>92.194029850746276</v>
          </cell>
          <cell r="G21">
            <v>93.253731343283604</v>
          </cell>
          <cell r="H21">
            <v>94.313432835820933</v>
          </cell>
          <cell r="I21">
            <v>95.373134328358248</v>
          </cell>
          <cell r="J21">
            <v>96.432835820895562</v>
          </cell>
          <cell r="K21">
            <v>97.492537313432877</v>
          </cell>
          <cell r="L21">
            <v>98.552238805970191</v>
          </cell>
          <cell r="M21">
            <v>99</v>
          </cell>
          <cell r="N21">
            <v>99</v>
          </cell>
          <cell r="O21">
            <v>99</v>
          </cell>
          <cell r="P21">
            <v>99</v>
          </cell>
          <cell r="Q21">
            <v>99</v>
          </cell>
          <cell r="R21">
            <v>99</v>
          </cell>
          <cell r="S21">
            <v>99</v>
          </cell>
          <cell r="T21">
            <v>99</v>
          </cell>
          <cell r="U21">
            <v>99</v>
          </cell>
          <cell r="V21">
            <v>99</v>
          </cell>
        </row>
        <row r="22">
          <cell r="A22" t="str">
            <v>Eritrea</v>
          </cell>
          <cell r="B22">
            <v>83</v>
          </cell>
          <cell r="C22">
            <v>83.976470588235287</v>
          </cell>
          <cell r="D22">
            <v>84.952941176470588</v>
          </cell>
          <cell r="E22">
            <v>85.92941176470589</v>
          </cell>
          <cell r="F22">
            <v>86.905882352941191</v>
          </cell>
          <cell r="G22">
            <v>87.882352941176492</v>
          </cell>
          <cell r="H22">
            <v>88.858823529411779</v>
          </cell>
          <cell r="I22">
            <v>89.835294117647067</v>
          </cell>
          <cell r="J22">
            <v>90.811764705882368</v>
          </cell>
          <cell r="K22">
            <v>91.788235294117655</v>
          </cell>
          <cell r="L22">
            <v>92.764705882352956</v>
          </cell>
          <cell r="M22">
            <v>93.741176470588258</v>
          </cell>
          <cell r="N22">
            <v>94.717647058823559</v>
          </cell>
          <cell r="O22">
            <v>95.694117647058846</v>
          </cell>
          <cell r="P22">
            <v>96.670588235294133</v>
          </cell>
          <cell r="Q22">
            <v>96.670588235294133</v>
          </cell>
          <cell r="R22">
            <v>96.670588235294133</v>
          </cell>
          <cell r="S22">
            <v>96.670588235294133</v>
          </cell>
          <cell r="T22">
            <v>96.670588235294133</v>
          </cell>
          <cell r="U22">
            <v>96.670588235294133</v>
          </cell>
          <cell r="V22">
            <v>96.670588235294133</v>
          </cell>
        </row>
        <row r="23">
          <cell r="A23" t="str">
            <v>Ethiopia</v>
          </cell>
          <cell r="B23">
            <v>69</v>
          </cell>
          <cell r="C23">
            <v>69.841463414634148</v>
          </cell>
          <cell r="D23">
            <v>70.682926829268297</v>
          </cell>
          <cell r="E23">
            <v>71.524390243902445</v>
          </cell>
          <cell r="F23">
            <v>72.365853658536594</v>
          </cell>
          <cell r="G23">
            <v>73.207317073170742</v>
          </cell>
          <cell r="H23">
            <v>74.048780487804891</v>
          </cell>
          <cell r="I23">
            <v>74.890243902439039</v>
          </cell>
          <cell r="J23">
            <v>75.731707317073187</v>
          </cell>
          <cell r="K23">
            <v>76.573170731707336</v>
          </cell>
          <cell r="L23">
            <v>77.414634146341484</v>
          </cell>
          <cell r="M23">
            <v>78.256097560975633</v>
          </cell>
          <cell r="N23">
            <v>79.097560975609781</v>
          </cell>
          <cell r="O23">
            <v>79.939024390243929</v>
          </cell>
          <cell r="P23">
            <v>80.780487804878078</v>
          </cell>
          <cell r="Q23">
            <v>81.621951219512226</v>
          </cell>
          <cell r="R23">
            <v>82.463414634146375</v>
          </cell>
          <cell r="S23">
            <v>83.304878048780509</v>
          </cell>
          <cell r="T23">
            <v>83.304878048780509</v>
          </cell>
          <cell r="U23">
            <v>83.304878048780509</v>
          </cell>
          <cell r="V23">
            <v>83.304878048780509</v>
          </cell>
        </row>
        <row r="24">
          <cell r="A24" t="str">
            <v>Gambia</v>
          </cell>
          <cell r="B24">
            <v>88</v>
          </cell>
          <cell r="C24">
            <v>88.936170212765958</v>
          </cell>
          <cell r="D24">
            <v>89.872340425531917</v>
          </cell>
          <cell r="E24">
            <v>90.808510638297875</v>
          </cell>
          <cell r="F24">
            <v>91.744680851063833</v>
          </cell>
          <cell r="G24">
            <v>92.680851063829778</v>
          </cell>
          <cell r="H24">
            <v>92.680851063829778</v>
          </cell>
          <cell r="I24">
            <v>92.680851063829778</v>
          </cell>
          <cell r="J24">
            <v>92.680851063829778</v>
          </cell>
          <cell r="K24">
            <v>92.680851063829778</v>
          </cell>
          <cell r="L24">
            <v>92.680851063829778</v>
          </cell>
          <cell r="M24">
            <v>92.680851063829778</v>
          </cell>
          <cell r="N24">
            <v>92.680851063829778</v>
          </cell>
          <cell r="O24">
            <v>92.680851063829778</v>
          </cell>
          <cell r="P24">
            <v>92.680851063829778</v>
          </cell>
          <cell r="Q24">
            <v>92.680851063829778</v>
          </cell>
          <cell r="R24">
            <v>92.680851063829778</v>
          </cell>
          <cell r="S24">
            <v>92.680851063829778</v>
          </cell>
          <cell r="T24">
            <v>92.680851063829778</v>
          </cell>
          <cell r="U24">
            <v>92.680851063829778</v>
          </cell>
          <cell r="V24">
            <v>92.680851063829778</v>
          </cell>
        </row>
        <row r="25">
          <cell r="A25" t="str">
            <v>Georgia</v>
          </cell>
          <cell r="B25">
            <v>84</v>
          </cell>
          <cell r="C25">
            <v>86.831460674157313</v>
          </cell>
          <cell r="D25">
            <v>88.719101123595522</v>
          </cell>
          <cell r="E25">
            <v>89.662921348314626</v>
          </cell>
          <cell r="F25">
            <v>90.60674157303373</v>
          </cell>
          <cell r="G25">
            <v>91.550561797752835</v>
          </cell>
          <cell r="H25">
            <v>92.494382022471939</v>
          </cell>
          <cell r="I25">
            <v>93.438202247191029</v>
          </cell>
          <cell r="J25">
            <v>93.438202247191029</v>
          </cell>
          <cell r="K25">
            <v>93.438202247191029</v>
          </cell>
          <cell r="L25">
            <v>93.438202247191029</v>
          </cell>
          <cell r="M25">
            <v>93.438202247191029</v>
          </cell>
          <cell r="N25">
            <v>93.438202247191029</v>
          </cell>
          <cell r="O25">
            <v>93.438202247191029</v>
          </cell>
          <cell r="P25">
            <v>93.438202247191029</v>
          </cell>
          <cell r="Q25">
            <v>93.438202247191029</v>
          </cell>
          <cell r="R25">
            <v>93.438202247191029</v>
          </cell>
          <cell r="S25">
            <v>93.438202247191029</v>
          </cell>
          <cell r="T25">
            <v>93.438202247191029</v>
          </cell>
          <cell r="U25">
            <v>93.438202247191029</v>
          </cell>
          <cell r="V25">
            <v>93.438202247191029</v>
          </cell>
        </row>
        <row r="26">
          <cell r="A26" t="str">
            <v>Ghana</v>
          </cell>
          <cell r="B26">
            <v>84</v>
          </cell>
          <cell r="C26">
            <v>85.024390243902445</v>
          </cell>
          <cell r="D26">
            <v>86.048780487804876</v>
          </cell>
          <cell r="E26">
            <v>87.073170731707307</v>
          </cell>
          <cell r="F26">
            <v>88.097560975609738</v>
          </cell>
          <cell r="G26">
            <v>89.121951219512184</v>
          </cell>
          <cell r="H26">
            <v>90.146341463414629</v>
          </cell>
          <cell r="I26">
            <v>91.170731707317074</v>
          </cell>
          <cell r="J26">
            <v>92.195121951219519</v>
          </cell>
          <cell r="K26">
            <v>93.219512195121951</v>
          </cell>
          <cell r="L26">
            <v>94.243902439024382</v>
          </cell>
          <cell r="M26">
            <v>95.268292682926827</v>
          </cell>
          <cell r="N26">
            <v>96.292682926829258</v>
          </cell>
          <cell r="O26">
            <v>97.317073170731703</v>
          </cell>
          <cell r="P26">
            <v>98.341463414634148</v>
          </cell>
          <cell r="Q26">
            <v>99.365853658536594</v>
          </cell>
          <cell r="R26">
            <v>99</v>
          </cell>
          <cell r="S26">
            <v>99</v>
          </cell>
          <cell r="T26">
            <v>99</v>
          </cell>
          <cell r="U26">
            <v>99</v>
          </cell>
          <cell r="V26">
            <v>99</v>
          </cell>
        </row>
        <row r="27">
          <cell r="A27" t="str">
            <v>Guinea</v>
          </cell>
          <cell r="B27">
            <v>69</v>
          </cell>
          <cell r="C27">
            <v>73.859154929577457</v>
          </cell>
          <cell r="D27">
            <v>78.718309859154928</v>
          </cell>
          <cell r="E27">
            <v>83.577464788732399</v>
          </cell>
          <cell r="F27">
            <v>84.549295774647888</v>
          </cell>
          <cell r="G27">
            <v>85.521126760563391</v>
          </cell>
          <cell r="H27">
            <v>86.492957746478893</v>
          </cell>
          <cell r="I27">
            <v>87.464788732394382</v>
          </cell>
          <cell r="J27">
            <v>88.436619718309871</v>
          </cell>
          <cell r="K27">
            <v>89.408450704225359</v>
          </cell>
          <cell r="L27">
            <v>90.380281690140862</v>
          </cell>
          <cell r="M27">
            <v>91.35211267605635</v>
          </cell>
          <cell r="N27">
            <v>92.323943661971853</v>
          </cell>
          <cell r="O27">
            <v>93.295774647887356</v>
          </cell>
          <cell r="P27">
            <v>94.267605633802859</v>
          </cell>
          <cell r="Q27">
            <v>95.239436619718347</v>
          </cell>
          <cell r="R27">
            <v>96.211267605633836</v>
          </cell>
          <cell r="S27">
            <v>96.211267605633836</v>
          </cell>
          <cell r="T27">
            <v>96.211267605633836</v>
          </cell>
          <cell r="U27">
            <v>96.211267605633836</v>
          </cell>
          <cell r="V27">
            <v>96.211267605633836</v>
          </cell>
        </row>
        <row r="28">
          <cell r="A28" t="str">
            <v>Guinea-Bissau</v>
          </cell>
          <cell r="B28">
            <v>80</v>
          </cell>
          <cell r="C28">
            <v>80.975609756097555</v>
          </cell>
          <cell r="D28">
            <v>81.951219512195109</v>
          </cell>
          <cell r="E28">
            <v>82.926829268292664</v>
          </cell>
          <cell r="F28">
            <v>83.902439024390219</v>
          </cell>
          <cell r="G28">
            <v>84.878048780487788</v>
          </cell>
          <cell r="H28">
            <v>85.853658536585357</v>
          </cell>
          <cell r="I28">
            <v>86.829268292682926</v>
          </cell>
          <cell r="J28">
            <v>87.804878048780495</v>
          </cell>
          <cell r="K28">
            <v>88.780487804878049</v>
          </cell>
          <cell r="L28">
            <v>89.756097560975604</v>
          </cell>
          <cell r="M28">
            <v>90.731707317073173</v>
          </cell>
          <cell r="N28">
            <v>91.707317073170728</v>
          </cell>
          <cell r="O28">
            <v>92.682926829268297</v>
          </cell>
          <cell r="P28">
            <v>93.658536585365866</v>
          </cell>
          <cell r="Q28">
            <v>94.634146341463435</v>
          </cell>
          <cell r="R28">
            <v>95.609756097560989</v>
          </cell>
          <cell r="S28">
            <v>96.585365853658544</v>
          </cell>
          <cell r="T28">
            <v>96.585365853658544</v>
          </cell>
          <cell r="U28">
            <v>96.585365853658544</v>
          </cell>
          <cell r="V28">
            <v>96.585365853658544</v>
          </cell>
        </row>
        <row r="29">
          <cell r="A29" t="str">
            <v>Guyana</v>
          </cell>
          <cell r="B29">
            <v>93</v>
          </cell>
          <cell r="C29">
            <v>94</v>
          </cell>
          <cell r="D29">
            <v>95</v>
          </cell>
          <cell r="E29">
            <v>96</v>
          </cell>
          <cell r="F29">
            <v>97</v>
          </cell>
          <cell r="G29">
            <v>98</v>
          </cell>
          <cell r="H29">
            <v>99</v>
          </cell>
          <cell r="I29">
            <v>99</v>
          </cell>
          <cell r="J29">
            <v>99</v>
          </cell>
          <cell r="K29">
            <v>99</v>
          </cell>
          <cell r="L29">
            <v>99</v>
          </cell>
          <cell r="M29">
            <v>99</v>
          </cell>
          <cell r="N29">
            <v>99</v>
          </cell>
          <cell r="O29">
            <v>99</v>
          </cell>
          <cell r="P29">
            <v>99</v>
          </cell>
          <cell r="Q29">
            <v>99</v>
          </cell>
          <cell r="R29">
            <v>99</v>
          </cell>
          <cell r="S29">
            <v>99</v>
          </cell>
          <cell r="T29">
            <v>99</v>
          </cell>
          <cell r="U29">
            <v>99</v>
          </cell>
          <cell r="V29">
            <v>99</v>
          </cell>
        </row>
        <row r="30">
          <cell r="A30" t="str">
            <v>Haiti</v>
          </cell>
          <cell r="B30">
            <v>43</v>
          </cell>
          <cell r="C30">
            <v>51.155172413793103</v>
          </cell>
          <cell r="D30">
            <v>56.344827586206897</v>
          </cell>
          <cell r="E30">
            <v>60.051724137931039</v>
          </cell>
          <cell r="F30">
            <v>63.758620689655181</v>
          </cell>
          <cell r="G30">
            <v>64.5</v>
          </cell>
          <cell r="H30">
            <v>65.241379310344854</v>
          </cell>
          <cell r="I30">
            <v>65.982758620689694</v>
          </cell>
          <cell r="J30">
            <v>66.72413793103452</v>
          </cell>
          <cell r="K30">
            <v>67.465517241379345</v>
          </cell>
          <cell r="L30">
            <v>68.206896551724171</v>
          </cell>
          <cell r="M30">
            <v>68.948275862068996</v>
          </cell>
          <cell r="N30">
            <v>69.689655172413822</v>
          </cell>
          <cell r="O30">
            <v>70.431034482758662</v>
          </cell>
          <cell r="P30">
            <v>71.172413793103487</v>
          </cell>
          <cell r="Q30">
            <v>71.913793103448327</v>
          </cell>
          <cell r="R30">
            <v>72.655172413793153</v>
          </cell>
          <cell r="S30">
            <v>73.396551724137979</v>
          </cell>
          <cell r="T30">
            <v>73.396551724137979</v>
          </cell>
          <cell r="U30">
            <v>73.396551724137979</v>
          </cell>
          <cell r="V30">
            <v>73.396551724137979</v>
          </cell>
        </row>
        <row r="31">
          <cell r="A31" t="str">
            <v>Honduras</v>
          </cell>
          <cell r="B31">
            <v>91</v>
          </cell>
          <cell r="C31">
            <v>92</v>
          </cell>
          <cell r="D31">
            <v>93</v>
          </cell>
          <cell r="E31">
            <v>94</v>
          </cell>
          <cell r="F31">
            <v>95</v>
          </cell>
          <cell r="G31">
            <v>96</v>
          </cell>
          <cell r="H31">
            <v>97</v>
          </cell>
          <cell r="I31">
            <v>98</v>
          </cell>
          <cell r="J31">
            <v>99</v>
          </cell>
          <cell r="K31">
            <v>99</v>
          </cell>
          <cell r="L31">
            <v>99</v>
          </cell>
          <cell r="M31">
            <v>99</v>
          </cell>
          <cell r="N31">
            <v>99</v>
          </cell>
          <cell r="O31">
            <v>99</v>
          </cell>
          <cell r="P31">
            <v>99</v>
          </cell>
          <cell r="Q31">
            <v>99</v>
          </cell>
          <cell r="R31">
            <v>99</v>
          </cell>
          <cell r="S31">
            <v>99</v>
          </cell>
          <cell r="T31">
            <v>99</v>
          </cell>
          <cell r="U31">
            <v>99</v>
          </cell>
          <cell r="V31">
            <v>99</v>
          </cell>
        </row>
        <row r="32">
          <cell r="A32" t="str">
            <v>India</v>
          </cell>
          <cell r="B32">
            <v>59</v>
          </cell>
          <cell r="C32">
            <v>65.07352941176471</v>
          </cell>
          <cell r="D32">
            <v>69.411764705882362</v>
          </cell>
          <cell r="E32">
            <v>73.75</v>
          </cell>
          <cell r="F32">
            <v>74.617647058823536</v>
          </cell>
          <cell r="G32">
            <v>75.485294117647072</v>
          </cell>
          <cell r="H32">
            <v>76.352941176470608</v>
          </cell>
          <cell r="I32">
            <v>77.220588235294144</v>
          </cell>
          <cell r="J32">
            <v>78.08823529411768</v>
          </cell>
          <cell r="K32">
            <v>78.955882352941202</v>
          </cell>
          <cell r="L32">
            <v>79.823529411764724</v>
          </cell>
          <cell r="M32">
            <v>80.69117647058826</v>
          </cell>
          <cell r="N32">
            <v>81.558823529411782</v>
          </cell>
          <cell r="O32">
            <v>82.426470588235318</v>
          </cell>
          <cell r="P32">
            <v>83.294117647058854</v>
          </cell>
          <cell r="Q32">
            <v>84.161764705882391</v>
          </cell>
          <cell r="R32">
            <v>85.029411764705912</v>
          </cell>
          <cell r="S32">
            <v>85.897058823529434</v>
          </cell>
          <cell r="T32">
            <v>85.897058823529434</v>
          </cell>
          <cell r="U32">
            <v>85.897058823529434</v>
          </cell>
          <cell r="V32">
            <v>85.897058823529434</v>
          </cell>
        </row>
        <row r="33">
          <cell r="A33" t="str">
            <v>Indonesia</v>
          </cell>
          <cell r="B33">
            <v>70</v>
          </cell>
          <cell r="C33">
            <v>74.794520547945211</v>
          </cell>
          <cell r="D33">
            <v>79.589041095890423</v>
          </cell>
          <cell r="E33">
            <v>84.383561643835634</v>
          </cell>
          <cell r="F33">
            <v>85.34246575342469</v>
          </cell>
          <cell r="G33">
            <v>86.301369863013733</v>
          </cell>
          <cell r="H33">
            <v>87.260273972602775</v>
          </cell>
          <cell r="I33">
            <v>88.219178082191817</v>
          </cell>
          <cell r="J33">
            <v>89.178082191780859</v>
          </cell>
          <cell r="K33">
            <v>90.136986301369902</v>
          </cell>
          <cell r="L33">
            <v>91.095890410958944</v>
          </cell>
          <cell r="M33">
            <v>92.054794520547986</v>
          </cell>
          <cell r="N33">
            <v>93.013698630137029</v>
          </cell>
          <cell r="O33">
            <v>93.972602739726071</v>
          </cell>
          <cell r="P33">
            <v>94.931506849315099</v>
          </cell>
          <cell r="Q33">
            <v>94.931506849315099</v>
          </cell>
          <cell r="R33">
            <v>94.931506849315099</v>
          </cell>
          <cell r="S33">
            <v>94.931506849315099</v>
          </cell>
          <cell r="T33">
            <v>94.931506849315099</v>
          </cell>
          <cell r="U33">
            <v>94.931506849315099</v>
          </cell>
          <cell r="V33">
            <v>94.931506849315099</v>
          </cell>
        </row>
        <row r="34">
          <cell r="A34" t="str">
            <v>Kenya</v>
          </cell>
          <cell r="B34">
            <v>76</v>
          </cell>
          <cell r="C34">
            <v>81.066666666666663</v>
          </cell>
          <cell r="D34">
            <v>86.133333333333326</v>
          </cell>
          <cell r="E34">
            <v>87.146666666666661</v>
          </cell>
          <cell r="F34">
            <v>88.16</v>
          </cell>
          <cell r="G34">
            <v>89.173333333333332</v>
          </cell>
          <cell r="H34">
            <v>90.186666666666667</v>
          </cell>
          <cell r="I34">
            <v>91.2</v>
          </cell>
          <cell r="J34">
            <v>92.213333333333338</v>
          </cell>
          <cell r="K34">
            <v>93.226666666666674</v>
          </cell>
          <cell r="L34">
            <v>94.24</v>
          </cell>
          <cell r="M34">
            <v>95.253333333333345</v>
          </cell>
          <cell r="N34">
            <v>96.26666666666668</v>
          </cell>
          <cell r="O34">
            <v>97.28</v>
          </cell>
          <cell r="P34">
            <v>98.293333333333351</v>
          </cell>
          <cell r="Q34">
            <v>99.306666666666686</v>
          </cell>
          <cell r="R34">
            <v>99</v>
          </cell>
          <cell r="S34">
            <v>99</v>
          </cell>
          <cell r="T34">
            <v>99</v>
          </cell>
          <cell r="U34">
            <v>99</v>
          </cell>
          <cell r="V34">
            <v>99</v>
          </cell>
        </row>
        <row r="35">
          <cell r="A35" t="str">
            <v>Kiribati</v>
          </cell>
          <cell r="B35">
            <v>62</v>
          </cell>
          <cell r="C35">
            <v>68.382352941176478</v>
          </cell>
          <cell r="D35">
            <v>72.941176470588246</v>
          </cell>
          <cell r="E35">
            <v>77.5</v>
          </cell>
          <cell r="F35">
            <v>80.235294117647086</v>
          </cell>
          <cell r="G35">
            <v>81.147058823529449</v>
          </cell>
          <cell r="H35">
            <v>82.058823529411811</v>
          </cell>
          <cell r="I35">
            <v>82.970588235294159</v>
          </cell>
          <cell r="J35">
            <v>83.882352941176507</v>
          </cell>
          <cell r="K35">
            <v>84.794117647058869</v>
          </cell>
          <cell r="L35">
            <v>85.705882352941217</v>
          </cell>
          <cell r="M35">
            <v>86.617647058823579</v>
          </cell>
          <cell r="N35">
            <v>87.529411764705941</v>
          </cell>
          <cell r="O35">
            <v>88.441176470588303</v>
          </cell>
          <cell r="P35">
            <v>89.352941176470651</v>
          </cell>
          <cell r="Q35">
            <v>90.264705882352999</v>
          </cell>
          <cell r="R35">
            <v>90.264705882352999</v>
          </cell>
          <cell r="S35">
            <v>90.264705882352999</v>
          </cell>
          <cell r="T35">
            <v>90.264705882352999</v>
          </cell>
          <cell r="U35">
            <v>90.264705882352999</v>
          </cell>
          <cell r="V35">
            <v>90.264705882352999</v>
          </cell>
        </row>
        <row r="36">
          <cell r="A36" t="str">
            <v>Korea, DPR</v>
          </cell>
          <cell r="B36">
            <v>79</v>
          </cell>
          <cell r="C36">
            <v>84.337837837837839</v>
          </cell>
          <cell r="D36">
            <v>89.675675675675663</v>
          </cell>
          <cell r="E36">
            <v>95.013513513513502</v>
          </cell>
          <cell r="F36">
            <v>96.081081081081066</v>
          </cell>
          <cell r="G36">
            <v>97.148648648648631</v>
          </cell>
          <cell r="H36">
            <v>98.216216216216196</v>
          </cell>
          <cell r="I36">
            <v>99.283783783783775</v>
          </cell>
          <cell r="J36">
            <v>99</v>
          </cell>
          <cell r="K36">
            <v>99</v>
          </cell>
          <cell r="L36">
            <v>99</v>
          </cell>
          <cell r="M36">
            <v>99</v>
          </cell>
          <cell r="N36">
            <v>99</v>
          </cell>
          <cell r="O36">
            <v>99</v>
          </cell>
          <cell r="P36">
            <v>99</v>
          </cell>
          <cell r="Q36">
            <v>99</v>
          </cell>
          <cell r="R36">
            <v>99</v>
          </cell>
          <cell r="S36">
            <v>99</v>
          </cell>
          <cell r="T36">
            <v>99</v>
          </cell>
          <cell r="U36">
            <v>99</v>
          </cell>
          <cell r="V36">
            <v>99</v>
          </cell>
        </row>
        <row r="37">
          <cell r="A37" t="str">
            <v>Kyrgyzstan</v>
          </cell>
          <cell r="B37">
            <v>98</v>
          </cell>
          <cell r="C37">
            <v>98</v>
          </cell>
          <cell r="D37">
            <v>98</v>
          </cell>
          <cell r="E37">
            <v>98</v>
          </cell>
          <cell r="F37">
            <v>98</v>
          </cell>
          <cell r="G37">
            <v>98</v>
          </cell>
          <cell r="H37">
            <v>98</v>
          </cell>
          <cell r="I37">
            <v>98</v>
          </cell>
          <cell r="J37">
            <v>98</v>
          </cell>
          <cell r="K37">
            <v>98</v>
          </cell>
          <cell r="L37">
            <v>98</v>
          </cell>
          <cell r="M37">
            <v>98</v>
          </cell>
          <cell r="N37">
            <v>98</v>
          </cell>
          <cell r="O37">
            <v>98</v>
          </cell>
          <cell r="P37">
            <v>98</v>
          </cell>
          <cell r="Q37">
            <v>98</v>
          </cell>
          <cell r="R37">
            <v>98</v>
          </cell>
          <cell r="S37">
            <v>98</v>
          </cell>
          <cell r="T37">
            <v>98</v>
          </cell>
          <cell r="U37">
            <v>98</v>
          </cell>
          <cell r="V37">
            <v>98</v>
          </cell>
        </row>
        <row r="38">
          <cell r="A38" t="str">
            <v>Lao People's Democratic Republic</v>
          </cell>
          <cell r="B38">
            <v>49</v>
          </cell>
          <cell r="C38">
            <v>57.983333333333334</v>
          </cell>
          <cell r="D38">
            <v>62.066666666666663</v>
          </cell>
          <cell r="E38">
            <v>66.150000000000006</v>
          </cell>
          <cell r="F38">
            <v>70.233333333333348</v>
          </cell>
          <cell r="G38">
            <v>71.05</v>
          </cell>
          <cell r="H38">
            <v>71.866666666666688</v>
          </cell>
          <cell r="I38">
            <v>72.683333333333366</v>
          </cell>
          <cell r="J38">
            <v>73.5</v>
          </cell>
          <cell r="K38">
            <v>74.316666666666691</v>
          </cell>
          <cell r="L38">
            <v>75.133333333333354</v>
          </cell>
          <cell r="M38">
            <v>75.95</v>
          </cell>
          <cell r="N38">
            <v>76.766666666666694</v>
          </cell>
          <cell r="O38">
            <v>77.583333333333371</v>
          </cell>
          <cell r="P38">
            <v>78.400000000000006</v>
          </cell>
          <cell r="Q38">
            <v>79.216666666666711</v>
          </cell>
          <cell r="R38">
            <v>80.033333333333374</v>
          </cell>
          <cell r="S38">
            <v>80.849999999999994</v>
          </cell>
          <cell r="T38">
            <v>80.849999999999994</v>
          </cell>
          <cell r="U38">
            <v>80.849999999999994</v>
          </cell>
          <cell r="V38">
            <v>80.849999999999994</v>
          </cell>
        </row>
        <row r="39">
          <cell r="A39" t="str">
            <v>Lesotho</v>
          </cell>
          <cell r="B39">
            <v>83</v>
          </cell>
          <cell r="C39">
            <v>84.037499999999994</v>
          </cell>
          <cell r="D39">
            <v>85.075000000000003</v>
          </cell>
          <cell r="E39">
            <v>86.112499999999997</v>
          </cell>
          <cell r="F39">
            <v>87.15</v>
          </cell>
          <cell r="G39">
            <v>88.1875</v>
          </cell>
          <cell r="H39">
            <v>89.224999999999994</v>
          </cell>
          <cell r="I39">
            <v>90.262500000000003</v>
          </cell>
          <cell r="J39">
            <v>91.3</v>
          </cell>
          <cell r="K39">
            <v>92.337500000000006</v>
          </cell>
          <cell r="L39">
            <v>93.375</v>
          </cell>
          <cell r="M39">
            <v>94.412499999999994</v>
          </cell>
          <cell r="N39">
            <v>95.45</v>
          </cell>
          <cell r="O39">
            <v>96.487499999999997</v>
          </cell>
          <cell r="P39">
            <v>97.525000000000006</v>
          </cell>
          <cell r="Q39">
            <v>98.5625</v>
          </cell>
          <cell r="R39">
            <v>99</v>
          </cell>
          <cell r="S39">
            <v>99</v>
          </cell>
          <cell r="T39">
            <v>99</v>
          </cell>
          <cell r="U39">
            <v>99</v>
          </cell>
          <cell r="V39">
            <v>99</v>
          </cell>
        </row>
        <row r="40">
          <cell r="A40" t="str">
            <v>Liberia</v>
          </cell>
          <cell r="B40">
            <v>40</v>
          </cell>
          <cell r="C40">
            <v>49</v>
          </cell>
          <cell r="D40">
            <v>56</v>
          </cell>
          <cell r="E40">
            <v>61</v>
          </cell>
          <cell r="F40">
            <v>66</v>
          </cell>
          <cell r="G40">
            <v>71</v>
          </cell>
          <cell r="H40">
            <v>76</v>
          </cell>
          <cell r="I40">
            <v>81</v>
          </cell>
          <cell r="J40">
            <v>86</v>
          </cell>
          <cell r="K40">
            <v>91</v>
          </cell>
          <cell r="L40">
            <v>92</v>
          </cell>
          <cell r="M40">
            <v>93</v>
          </cell>
          <cell r="N40">
            <v>94</v>
          </cell>
          <cell r="O40">
            <v>95</v>
          </cell>
          <cell r="P40">
            <v>96</v>
          </cell>
          <cell r="Q40">
            <v>97</v>
          </cell>
          <cell r="R40">
            <v>98</v>
          </cell>
          <cell r="S40">
            <v>99</v>
          </cell>
          <cell r="T40">
            <v>99</v>
          </cell>
          <cell r="U40">
            <v>99</v>
          </cell>
          <cell r="V40">
            <v>99</v>
          </cell>
        </row>
        <row r="41">
          <cell r="A41" t="str">
            <v>Madagascar</v>
          </cell>
          <cell r="B41">
            <v>61</v>
          </cell>
          <cell r="C41">
            <v>65.841269841269835</v>
          </cell>
          <cell r="D41">
            <v>70.682539682539669</v>
          </cell>
          <cell r="E41">
            <v>75.523809523809518</v>
          </cell>
          <cell r="F41">
            <v>80.365079365079353</v>
          </cell>
          <cell r="G41">
            <v>85.206349206349202</v>
          </cell>
          <cell r="H41">
            <v>86.174603174603178</v>
          </cell>
          <cell r="I41">
            <v>87.142857142857153</v>
          </cell>
          <cell r="J41">
            <v>88.111111111111114</v>
          </cell>
          <cell r="K41">
            <v>89.079365079365076</v>
          </cell>
          <cell r="L41">
            <v>90.047619047619051</v>
          </cell>
          <cell r="M41">
            <v>91.015873015873012</v>
          </cell>
          <cell r="N41">
            <v>91.984126984126988</v>
          </cell>
          <cell r="O41">
            <v>92.952380952380963</v>
          </cell>
          <cell r="P41">
            <v>93.920634920634939</v>
          </cell>
          <cell r="Q41">
            <v>94.8888888888889</v>
          </cell>
          <cell r="R41">
            <v>95.857142857142861</v>
          </cell>
          <cell r="S41">
            <v>95.857142857142861</v>
          </cell>
          <cell r="T41">
            <v>95.857142857142861</v>
          </cell>
          <cell r="U41">
            <v>95.857142857142861</v>
          </cell>
          <cell r="V41">
            <v>95.857142857142861</v>
          </cell>
        </row>
        <row r="42">
          <cell r="A42" t="str">
            <v>Malawi</v>
          </cell>
          <cell r="B42">
            <v>93</v>
          </cell>
          <cell r="C42">
            <v>94.021978021978015</v>
          </cell>
          <cell r="D42">
            <v>95.043956043956044</v>
          </cell>
          <cell r="E42">
            <v>96.065934065934059</v>
          </cell>
          <cell r="F42">
            <v>97.087912087912088</v>
          </cell>
          <cell r="G42">
            <v>98.109890109890117</v>
          </cell>
          <cell r="H42">
            <v>99.131868131868146</v>
          </cell>
          <cell r="I42">
            <v>99</v>
          </cell>
          <cell r="J42">
            <v>99</v>
          </cell>
          <cell r="K42">
            <v>99</v>
          </cell>
          <cell r="L42">
            <v>99</v>
          </cell>
          <cell r="M42">
            <v>99</v>
          </cell>
          <cell r="N42">
            <v>99</v>
          </cell>
          <cell r="O42">
            <v>99</v>
          </cell>
          <cell r="P42">
            <v>99</v>
          </cell>
          <cell r="Q42">
            <v>99</v>
          </cell>
          <cell r="R42">
            <v>99</v>
          </cell>
          <cell r="S42">
            <v>99</v>
          </cell>
          <cell r="T42">
            <v>99</v>
          </cell>
          <cell r="U42">
            <v>99</v>
          </cell>
          <cell r="V42">
            <v>99</v>
          </cell>
        </row>
        <row r="43">
          <cell r="A43" t="str">
            <v>Mali</v>
          </cell>
          <cell r="B43">
            <v>85</v>
          </cell>
          <cell r="C43">
            <v>90.448717948717942</v>
          </cell>
          <cell r="D43">
            <v>91.538461538461519</v>
          </cell>
          <cell r="E43">
            <v>92.62820512820511</v>
          </cell>
          <cell r="F43">
            <v>93.717948717948701</v>
          </cell>
          <cell r="G43">
            <v>94.807692307692292</v>
          </cell>
          <cell r="H43">
            <v>95.897435897435898</v>
          </cell>
          <cell r="I43">
            <v>96.987179487179503</v>
          </cell>
          <cell r="J43">
            <v>98.076923076923094</v>
          </cell>
          <cell r="K43">
            <v>99.166666666666686</v>
          </cell>
          <cell r="L43">
            <v>99</v>
          </cell>
          <cell r="M43">
            <v>99</v>
          </cell>
          <cell r="N43">
            <v>99</v>
          </cell>
          <cell r="O43">
            <v>99</v>
          </cell>
          <cell r="P43">
            <v>99</v>
          </cell>
          <cell r="Q43">
            <v>99</v>
          </cell>
          <cell r="R43">
            <v>99</v>
          </cell>
          <cell r="S43">
            <v>99</v>
          </cell>
          <cell r="T43">
            <v>99</v>
          </cell>
          <cell r="U43">
            <v>99</v>
          </cell>
          <cell r="V43">
            <v>99</v>
          </cell>
        </row>
        <row r="44">
          <cell r="A44" t="str">
            <v>Mauritania</v>
          </cell>
          <cell r="B44">
            <v>71</v>
          </cell>
          <cell r="C44">
            <v>75.930555555555557</v>
          </cell>
          <cell r="D44">
            <v>80.8611111111111</v>
          </cell>
          <cell r="E44">
            <v>81.847222222222214</v>
          </cell>
          <cell r="F44">
            <v>82.833333333333314</v>
          </cell>
          <cell r="G44">
            <v>83.819444444444429</v>
          </cell>
          <cell r="H44">
            <v>84.805555555555543</v>
          </cell>
          <cell r="I44">
            <v>85.791666666666657</v>
          </cell>
          <cell r="J44">
            <v>86.777777777777771</v>
          </cell>
          <cell r="K44">
            <v>87.763888888888886</v>
          </cell>
          <cell r="L44">
            <v>88.75</v>
          </cell>
          <cell r="M44">
            <v>89.736111111111114</v>
          </cell>
          <cell r="N44">
            <v>90.722222222222229</v>
          </cell>
          <cell r="O44">
            <v>91.708333333333343</v>
          </cell>
          <cell r="P44">
            <v>92.694444444444457</v>
          </cell>
          <cell r="Q44">
            <v>93.680555555555571</v>
          </cell>
          <cell r="R44">
            <v>94.666666666666686</v>
          </cell>
          <cell r="S44">
            <v>95.6527777777778</v>
          </cell>
          <cell r="T44">
            <v>96.638888888888914</v>
          </cell>
          <cell r="U44">
            <v>97.625</v>
          </cell>
          <cell r="V44">
            <v>97.625</v>
          </cell>
        </row>
        <row r="45">
          <cell r="A45" t="str">
            <v>Moldova</v>
          </cell>
          <cell r="B45">
            <v>98</v>
          </cell>
          <cell r="C45">
            <v>98</v>
          </cell>
          <cell r="D45">
            <v>98</v>
          </cell>
          <cell r="E45">
            <v>98</v>
          </cell>
          <cell r="F45">
            <v>98</v>
          </cell>
          <cell r="G45">
            <v>98</v>
          </cell>
          <cell r="H45">
            <v>98</v>
          </cell>
          <cell r="I45">
            <v>98</v>
          </cell>
          <cell r="J45">
            <v>98</v>
          </cell>
          <cell r="K45">
            <v>98</v>
          </cell>
          <cell r="L45">
            <v>98</v>
          </cell>
          <cell r="M45">
            <v>98</v>
          </cell>
          <cell r="N45">
            <v>98</v>
          </cell>
          <cell r="O45">
            <v>98</v>
          </cell>
          <cell r="P45">
            <v>98</v>
          </cell>
          <cell r="Q45">
            <v>98</v>
          </cell>
          <cell r="R45">
            <v>98</v>
          </cell>
          <cell r="S45">
            <v>98</v>
          </cell>
          <cell r="T45">
            <v>98</v>
          </cell>
          <cell r="U45">
            <v>98</v>
          </cell>
          <cell r="V45">
            <v>98</v>
          </cell>
        </row>
        <row r="46">
          <cell r="A46" t="str">
            <v>Mongolia</v>
          </cell>
          <cell r="B46">
            <v>99</v>
          </cell>
          <cell r="C46">
            <v>99</v>
          </cell>
          <cell r="D46">
            <v>99</v>
          </cell>
          <cell r="E46">
            <v>99</v>
          </cell>
          <cell r="F46">
            <v>99</v>
          </cell>
          <cell r="G46">
            <v>99</v>
          </cell>
          <cell r="H46">
            <v>99</v>
          </cell>
          <cell r="I46">
            <v>99</v>
          </cell>
          <cell r="J46">
            <v>99</v>
          </cell>
          <cell r="K46">
            <v>99</v>
          </cell>
          <cell r="L46">
            <v>99</v>
          </cell>
          <cell r="M46">
            <v>99</v>
          </cell>
          <cell r="N46">
            <v>99</v>
          </cell>
          <cell r="O46">
            <v>99</v>
          </cell>
          <cell r="P46">
            <v>99</v>
          </cell>
          <cell r="Q46">
            <v>99</v>
          </cell>
          <cell r="R46">
            <v>99</v>
          </cell>
          <cell r="S46">
            <v>99</v>
          </cell>
          <cell r="T46">
            <v>99</v>
          </cell>
          <cell r="U46">
            <v>99</v>
          </cell>
          <cell r="V46">
            <v>99</v>
          </cell>
        </row>
        <row r="47">
          <cell r="A47" t="str">
            <v>Mozambique</v>
          </cell>
          <cell r="B47">
            <v>72</v>
          </cell>
          <cell r="C47">
            <v>76.86486486486487</v>
          </cell>
          <cell r="D47">
            <v>81.729729729729726</v>
          </cell>
          <cell r="E47">
            <v>82.702702702702695</v>
          </cell>
          <cell r="F47">
            <v>83.675675675675663</v>
          </cell>
          <cell r="G47">
            <v>84.648648648648631</v>
          </cell>
          <cell r="H47">
            <v>85.621621621621614</v>
          </cell>
          <cell r="I47">
            <v>86.594594594594597</v>
          </cell>
          <cell r="J47">
            <v>87.567567567567565</v>
          </cell>
          <cell r="K47">
            <v>88.540540540540533</v>
          </cell>
          <cell r="L47">
            <v>89.513513513513502</v>
          </cell>
          <cell r="M47">
            <v>90.486486486486484</v>
          </cell>
          <cell r="N47">
            <v>91.459459459459453</v>
          </cell>
          <cell r="O47">
            <v>92.432432432432435</v>
          </cell>
          <cell r="P47">
            <v>93.405405405405418</v>
          </cell>
          <cell r="Q47">
            <v>94.3783783783784</v>
          </cell>
          <cell r="R47">
            <v>95.351351351351369</v>
          </cell>
          <cell r="S47">
            <v>96.324324324324337</v>
          </cell>
          <cell r="T47">
            <v>96.324324324324337</v>
          </cell>
          <cell r="U47">
            <v>96.324324324324337</v>
          </cell>
          <cell r="V47">
            <v>96.324324324324337</v>
          </cell>
        </row>
        <row r="48">
          <cell r="A48" t="str">
            <v>Myanmar</v>
          </cell>
          <cell r="B48">
            <v>73</v>
          </cell>
          <cell r="C48">
            <v>77.345238095238102</v>
          </cell>
          <cell r="D48">
            <v>78.214285714285722</v>
          </cell>
          <cell r="E48">
            <v>79.083333333333343</v>
          </cell>
          <cell r="F48">
            <v>79.952380952380963</v>
          </cell>
          <cell r="G48">
            <v>80.821428571428584</v>
          </cell>
          <cell r="H48">
            <v>81.690476190476204</v>
          </cell>
          <cell r="I48">
            <v>82.559523809523824</v>
          </cell>
          <cell r="J48">
            <v>83.428571428571445</v>
          </cell>
          <cell r="K48">
            <v>84.297619047619065</v>
          </cell>
          <cell r="L48">
            <v>85.166666666666686</v>
          </cell>
          <cell r="M48">
            <v>86.035714285714292</v>
          </cell>
          <cell r="N48">
            <v>86.035714285714292</v>
          </cell>
          <cell r="O48">
            <v>86.035714285714292</v>
          </cell>
          <cell r="P48">
            <v>86.035714285714292</v>
          </cell>
          <cell r="Q48">
            <v>86.035714285714292</v>
          </cell>
          <cell r="R48">
            <v>86.035714285714292</v>
          </cell>
          <cell r="S48">
            <v>86.035714285714292</v>
          </cell>
          <cell r="T48">
            <v>86.035714285714292</v>
          </cell>
          <cell r="U48">
            <v>86.035714285714292</v>
          </cell>
          <cell r="V48">
            <v>86.035714285714292</v>
          </cell>
        </row>
        <row r="49">
          <cell r="A49" t="str">
            <v>Nepal</v>
          </cell>
          <cell r="B49">
            <v>98</v>
          </cell>
          <cell r="C49">
            <v>99.195121951219519</v>
          </cell>
          <cell r="D49">
            <v>99</v>
          </cell>
          <cell r="E49">
            <v>99</v>
          </cell>
          <cell r="F49">
            <v>99</v>
          </cell>
          <cell r="G49">
            <v>99</v>
          </cell>
          <cell r="H49">
            <v>99</v>
          </cell>
          <cell r="I49">
            <v>99</v>
          </cell>
          <cell r="J49">
            <v>99</v>
          </cell>
          <cell r="K49">
            <v>99</v>
          </cell>
          <cell r="L49">
            <v>99</v>
          </cell>
          <cell r="M49">
            <v>99</v>
          </cell>
          <cell r="N49">
            <v>99</v>
          </cell>
          <cell r="O49">
            <v>99</v>
          </cell>
          <cell r="P49">
            <v>99</v>
          </cell>
          <cell r="Q49">
            <v>99</v>
          </cell>
          <cell r="R49">
            <v>99</v>
          </cell>
          <cell r="S49">
            <v>99</v>
          </cell>
          <cell r="T49">
            <v>99</v>
          </cell>
          <cell r="U49">
            <v>99</v>
          </cell>
          <cell r="V49">
            <v>99</v>
          </cell>
        </row>
        <row r="50">
          <cell r="A50" t="str">
            <v>Nicaragua</v>
          </cell>
          <cell r="B50">
            <v>86</v>
          </cell>
          <cell r="C50">
            <v>91.308641975308646</v>
          </cell>
          <cell r="D50">
            <v>92.370370370370381</v>
          </cell>
          <cell r="E50">
            <v>93.432098765432116</v>
          </cell>
          <cell r="F50">
            <v>94.493827160493851</v>
          </cell>
          <cell r="G50">
            <v>95.555555555555586</v>
          </cell>
          <cell r="H50">
            <v>96.617283950617306</v>
          </cell>
          <cell r="I50">
            <v>97.679012345679027</v>
          </cell>
          <cell r="J50">
            <v>98.740740740740762</v>
          </cell>
          <cell r="K50">
            <v>99</v>
          </cell>
          <cell r="L50">
            <v>99</v>
          </cell>
          <cell r="M50">
            <v>99</v>
          </cell>
          <cell r="N50">
            <v>99</v>
          </cell>
          <cell r="O50">
            <v>99</v>
          </cell>
          <cell r="P50">
            <v>99</v>
          </cell>
          <cell r="Q50">
            <v>99</v>
          </cell>
          <cell r="R50">
            <v>99</v>
          </cell>
          <cell r="S50">
            <v>99</v>
          </cell>
          <cell r="T50">
            <v>99</v>
          </cell>
          <cell r="U50">
            <v>99</v>
          </cell>
          <cell r="V50">
            <v>99</v>
          </cell>
        </row>
        <row r="51">
          <cell r="A51" t="str">
            <v>Niger</v>
          </cell>
          <cell r="B51">
            <v>64</v>
          </cell>
          <cell r="C51">
            <v>67</v>
          </cell>
          <cell r="D51">
            <v>72</v>
          </cell>
          <cell r="E51">
            <v>77</v>
          </cell>
          <cell r="F51">
            <v>82</v>
          </cell>
          <cell r="G51">
            <v>87</v>
          </cell>
          <cell r="H51">
            <v>88</v>
          </cell>
          <cell r="I51">
            <v>89</v>
          </cell>
          <cell r="J51">
            <v>90</v>
          </cell>
          <cell r="K51">
            <v>91</v>
          </cell>
          <cell r="L51">
            <v>92</v>
          </cell>
          <cell r="M51">
            <v>93</v>
          </cell>
          <cell r="N51">
            <v>94</v>
          </cell>
          <cell r="O51">
            <v>95</v>
          </cell>
          <cell r="P51">
            <v>96</v>
          </cell>
          <cell r="Q51">
            <v>97</v>
          </cell>
          <cell r="R51">
            <v>98</v>
          </cell>
          <cell r="S51">
            <v>99</v>
          </cell>
          <cell r="T51">
            <v>99</v>
          </cell>
          <cell r="U51">
            <v>99</v>
          </cell>
          <cell r="V51">
            <v>99</v>
          </cell>
        </row>
        <row r="52">
          <cell r="A52" t="str">
            <v>Nigeria</v>
          </cell>
          <cell r="B52">
            <v>25</v>
          </cell>
          <cell r="C52">
            <v>32.857142857142854</v>
          </cell>
          <cell r="D52">
            <v>39.285714285714285</v>
          </cell>
          <cell r="E52">
            <v>42.857142857142854</v>
          </cell>
          <cell r="F52">
            <v>46.428571428571423</v>
          </cell>
          <cell r="G52">
            <v>50</v>
          </cell>
          <cell r="H52">
            <v>53.571428571428562</v>
          </cell>
          <cell r="I52">
            <v>57.142857142857132</v>
          </cell>
          <cell r="J52">
            <v>60.714285714285701</v>
          </cell>
          <cell r="K52">
            <v>64.285714285714278</v>
          </cell>
          <cell r="L52">
            <v>65</v>
          </cell>
          <cell r="M52">
            <v>65.714285714285694</v>
          </cell>
          <cell r="N52">
            <v>66.428571428571416</v>
          </cell>
          <cell r="O52">
            <v>67.142857142857125</v>
          </cell>
          <cell r="P52">
            <v>67.857142857142847</v>
          </cell>
          <cell r="Q52">
            <v>68.571428571428569</v>
          </cell>
          <cell r="R52">
            <v>69.285714285714292</v>
          </cell>
          <cell r="S52">
            <v>70</v>
          </cell>
          <cell r="T52">
            <v>70.714285714285708</v>
          </cell>
          <cell r="U52">
            <v>70.714285714285708</v>
          </cell>
          <cell r="V52">
            <v>70.714285714285708</v>
          </cell>
        </row>
        <row r="53">
          <cell r="A53" t="str">
            <v>Pakistan</v>
          </cell>
          <cell r="B53">
            <v>72</v>
          </cell>
          <cell r="C53">
            <v>79.304347826086953</v>
          </cell>
          <cell r="D53">
            <v>84.521739130434781</v>
          </cell>
          <cell r="E53">
            <v>89.739130434782609</v>
          </cell>
          <cell r="F53">
            <v>90.782608695652172</v>
          </cell>
          <cell r="G53">
            <v>91.826086956521749</v>
          </cell>
          <cell r="H53">
            <v>92.869565217391326</v>
          </cell>
          <cell r="I53">
            <v>93.913043478260889</v>
          </cell>
          <cell r="J53">
            <v>94.956521739130451</v>
          </cell>
          <cell r="K53">
            <v>96</v>
          </cell>
          <cell r="L53">
            <v>97.043478260869591</v>
          </cell>
          <cell r="M53">
            <v>98.086956521739154</v>
          </cell>
          <cell r="N53">
            <v>99.130434782608731</v>
          </cell>
          <cell r="O53">
            <v>99</v>
          </cell>
          <cell r="P53">
            <v>99</v>
          </cell>
          <cell r="Q53">
            <v>99</v>
          </cell>
          <cell r="R53">
            <v>99</v>
          </cell>
          <cell r="S53">
            <v>99</v>
          </cell>
          <cell r="T53">
            <v>99</v>
          </cell>
          <cell r="U53">
            <v>99</v>
          </cell>
          <cell r="V53">
            <v>99</v>
          </cell>
        </row>
        <row r="54">
          <cell r="A54" t="str">
            <v>Papua New Guinea</v>
          </cell>
          <cell r="B54">
            <v>61</v>
          </cell>
          <cell r="C54">
            <v>72</v>
          </cell>
          <cell r="D54">
            <v>77</v>
          </cell>
          <cell r="E54">
            <v>82</v>
          </cell>
          <cell r="F54">
            <v>87</v>
          </cell>
          <cell r="G54">
            <v>88</v>
          </cell>
          <cell r="H54">
            <v>89</v>
          </cell>
          <cell r="I54">
            <v>90</v>
          </cell>
          <cell r="J54">
            <v>91</v>
          </cell>
          <cell r="K54">
            <v>92</v>
          </cell>
          <cell r="L54">
            <v>93</v>
          </cell>
          <cell r="M54">
            <v>94</v>
          </cell>
          <cell r="N54">
            <v>95</v>
          </cell>
          <cell r="O54">
            <v>96</v>
          </cell>
          <cell r="P54">
            <v>97</v>
          </cell>
          <cell r="Q54">
            <v>98</v>
          </cell>
          <cell r="R54">
            <v>99</v>
          </cell>
          <cell r="S54">
            <v>99</v>
          </cell>
          <cell r="T54">
            <v>99</v>
          </cell>
          <cell r="U54">
            <v>99</v>
          </cell>
          <cell r="V54">
            <v>99</v>
          </cell>
        </row>
        <row r="55">
          <cell r="A55" t="str">
            <v>Rwanda</v>
          </cell>
          <cell r="B55">
            <v>95</v>
          </cell>
          <cell r="C55">
            <v>96.043956043956044</v>
          </cell>
          <cell r="D55">
            <v>97.087912087912088</v>
          </cell>
          <cell r="E55">
            <v>98.131868131868131</v>
          </cell>
          <cell r="F55">
            <v>99.175824175824175</v>
          </cell>
          <cell r="G55">
            <v>99</v>
          </cell>
          <cell r="H55">
            <v>99</v>
          </cell>
          <cell r="I55">
            <v>99</v>
          </cell>
          <cell r="J55">
            <v>99</v>
          </cell>
          <cell r="K55">
            <v>99</v>
          </cell>
          <cell r="L55">
            <v>99</v>
          </cell>
          <cell r="M55">
            <v>99</v>
          </cell>
          <cell r="N55">
            <v>99</v>
          </cell>
          <cell r="O55">
            <v>99</v>
          </cell>
          <cell r="P55">
            <v>99</v>
          </cell>
          <cell r="Q55">
            <v>99</v>
          </cell>
          <cell r="R55">
            <v>99</v>
          </cell>
          <cell r="S55">
            <v>99</v>
          </cell>
          <cell r="T55">
            <v>99</v>
          </cell>
          <cell r="U55">
            <v>99</v>
          </cell>
          <cell r="V55">
            <v>99</v>
          </cell>
        </row>
        <row r="56">
          <cell r="A56" t="str">
            <v>Sao Tome and Principe</v>
          </cell>
          <cell r="B56">
            <v>97</v>
          </cell>
          <cell r="C56">
            <v>97</v>
          </cell>
          <cell r="D56">
            <v>97</v>
          </cell>
          <cell r="E56">
            <v>97</v>
          </cell>
          <cell r="F56">
            <v>97</v>
          </cell>
          <cell r="G56">
            <v>97</v>
          </cell>
          <cell r="H56">
            <v>97</v>
          </cell>
          <cell r="I56">
            <v>97</v>
          </cell>
          <cell r="J56">
            <v>97</v>
          </cell>
          <cell r="K56">
            <v>97</v>
          </cell>
          <cell r="L56">
            <v>97</v>
          </cell>
          <cell r="M56">
            <v>97</v>
          </cell>
          <cell r="N56">
            <v>97</v>
          </cell>
          <cell r="O56">
            <v>97</v>
          </cell>
          <cell r="P56">
            <v>97</v>
          </cell>
          <cell r="Q56">
            <v>97</v>
          </cell>
          <cell r="R56">
            <v>97</v>
          </cell>
          <cell r="S56">
            <v>97</v>
          </cell>
          <cell r="T56">
            <v>97</v>
          </cell>
          <cell r="U56">
            <v>97</v>
          </cell>
          <cell r="V56">
            <v>97</v>
          </cell>
        </row>
        <row r="57">
          <cell r="A57" t="str">
            <v>Senegal</v>
          </cell>
          <cell r="B57">
            <v>84</v>
          </cell>
          <cell r="C57">
            <v>84.943820224719104</v>
          </cell>
          <cell r="D57">
            <v>85.887640449438209</v>
          </cell>
          <cell r="E57">
            <v>86.831460674157313</v>
          </cell>
          <cell r="F57">
            <v>87.775280898876417</v>
          </cell>
          <cell r="G57">
            <v>88.719101123595522</v>
          </cell>
          <cell r="H57">
            <v>89.662921348314626</v>
          </cell>
          <cell r="I57">
            <v>90.60674157303373</v>
          </cell>
          <cell r="J57">
            <v>91.550561797752835</v>
          </cell>
          <cell r="K57">
            <v>92.494382022471939</v>
          </cell>
          <cell r="L57">
            <v>93.438202247191029</v>
          </cell>
          <cell r="M57">
            <v>93.438202247191029</v>
          </cell>
          <cell r="N57">
            <v>93.438202247191029</v>
          </cell>
          <cell r="O57">
            <v>93.438202247191029</v>
          </cell>
          <cell r="P57">
            <v>93.438202247191029</v>
          </cell>
          <cell r="Q57">
            <v>93.438202247191029</v>
          </cell>
          <cell r="R57">
            <v>93.438202247191029</v>
          </cell>
          <cell r="S57">
            <v>93.438202247191029</v>
          </cell>
          <cell r="T57">
            <v>93.438202247191029</v>
          </cell>
          <cell r="U57">
            <v>93.438202247191029</v>
          </cell>
          <cell r="V57">
            <v>93.438202247191029</v>
          </cell>
        </row>
        <row r="58">
          <cell r="A58" t="str">
            <v>Sierra Leone</v>
          </cell>
          <cell r="B58">
            <v>64</v>
          </cell>
          <cell r="C58">
            <v>69.079365079365076</v>
          </cell>
          <cell r="D58">
            <v>74.158730158730151</v>
          </cell>
          <cell r="E58">
            <v>79.238095238095241</v>
          </cell>
          <cell r="F58">
            <v>84.317460317460316</v>
          </cell>
          <cell r="G58">
            <v>89.396825396825406</v>
          </cell>
          <cell r="H58">
            <v>90.412698412698433</v>
          </cell>
          <cell r="I58">
            <v>91.428571428571445</v>
          </cell>
          <cell r="J58">
            <v>92.444444444444457</v>
          </cell>
          <cell r="K58">
            <v>93.460317460317469</v>
          </cell>
          <cell r="L58">
            <v>94.476190476190496</v>
          </cell>
          <cell r="M58">
            <v>95.492063492063508</v>
          </cell>
          <cell r="N58">
            <v>96.507936507936535</v>
          </cell>
          <cell r="O58">
            <v>97.523809523809547</v>
          </cell>
          <cell r="P58">
            <v>98.539682539682573</v>
          </cell>
          <cell r="Q58">
            <v>99</v>
          </cell>
          <cell r="R58">
            <v>99</v>
          </cell>
          <cell r="S58">
            <v>99</v>
          </cell>
          <cell r="T58">
            <v>99</v>
          </cell>
          <cell r="U58">
            <v>99</v>
          </cell>
          <cell r="V58">
            <v>99</v>
          </cell>
        </row>
        <row r="59">
          <cell r="A59" t="str">
            <v>Solomon Islands</v>
          </cell>
          <cell r="B59">
            <v>80</v>
          </cell>
          <cell r="C59">
            <v>84.878048780487802</v>
          </cell>
          <cell r="D59">
            <v>85.853658536585371</v>
          </cell>
          <cell r="E59">
            <v>86.82926829268294</v>
          </cell>
          <cell r="F59">
            <v>87.804878048780509</v>
          </cell>
          <cell r="G59">
            <v>88.780487804878064</v>
          </cell>
          <cell r="H59">
            <v>89.756097560975618</v>
          </cell>
          <cell r="I59">
            <v>90.731707317073187</v>
          </cell>
          <cell r="J59">
            <v>91.707317073170742</v>
          </cell>
          <cell r="K59">
            <v>92.682926829268311</v>
          </cell>
          <cell r="L59">
            <v>93.65853658536588</v>
          </cell>
          <cell r="M59">
            <v>94.634146341463449</v>
          </cell>
          <cell r="N59">
            <v>95.609756097561004</v>
          </cell>
          <cell r="O59">
            <v>96.585365853658558</v>
          </cell>
          <cell r="P59">
            <v>96.585365853658558</v>
          </cell>
          <cell r="Q59">
            <v>96.585365853658558</v>
          </cell>
          <cell r="R59">
            <v>96.585365853658558</v>
          </cell>
          <cell r="S59">
            <v>96.585365853658558</v>
          </cell>
          <cell r="T59">
            <v>96.585365853658558</v>
          </cell>
          <cell r="U59">
            <v>96.585365853658558</v>
          </cell>
          <cell r="V59">
            <v>96.585365853658558</v>
          </cell>
        </row>
        <row r="60">
          <cell r="A60" t="str">
            <v xml:space="preserve">Somalia </v>
          </cell>
          <cell r="B60">
            <v>35</v>
          </cell>
          <cell r="C60">
            <v>44.871794871794876</v>
          </cell>
          <cell r="D60">
            <v>51.153846153846153</v>
          </cell>
          <cell r="E60">
            <v>55.641025641025642</v>
          </cell>
          <cell r="F60">
            <v>60.128205128205124</v>
          </cell>
          <cell r="G60">
            <v>64.615384615384613</v>
          </cell>
          <cell r="H60">
            <v>69.102564102564102</v>
          </cell>
          <cell r="I60">
            <v>73.589743589743577</v>
          </cell>
          <cell r="J60">
            <v>78.076923076923066</v>
          </cell>
          <cell r="K60">
            <v>82.564102564102555</v>
          </cell>
          <cell r="L60">
            <v>83.461538461538453</v>
          </cell>
          <cell r="M60">
            <v>84.358974358974351</v>
          </cell>
          <cell r="N60">
            <v>85.256410256410248</v>
          </cell>
          <cell r="O60">
            <v>86.153846153846146</v>
          </cell>
          <cell r="P60">
            <v>87.051282051282044</v>
          </cell>
          <cell r="Q60">
            <v>87.948717948717942</v>
          </cell>
          <cell r="R60">
            <v>88.846153846153825</v>
          </cell>
          <cell r="S60">
            <v>88.846153846153825</v>
          </cell>
          <cell r="T60">
            <v>88.846153846153825</v>
          </cell>
          <cell r="U60">
            <v>88.846153846153825</v>
          </cell>
          <cell r="V60">
            <v>88.846153846153825</v>
          </cell>
        </row>
        <row r="61">
          <cell r="A61" t="str">
            <v>Sri Lanka</v>
          </cell>
          <cell r="B61">
            <v>99</v>
          </cell>
          <cell r="C61">
            <v>99</v>
          </cell>
          <cell r="D61">
            <v>99</v>
          </cell>
          <cell r="E61">
            <v>99</v>
          </cell>
          <cell r="F61">
            <v>99</v>
          </cell>
          <cell r="G61">
            <v>99</v>
          </cell>
          <cell r="H61">
            <v>99</v>
          </cell>
          <cell r="I61">
            <v>99</v>
          </cell>
          <cell r="J61">
            <v>99</v>
          </cell>
          <cell r="K61">
            <v>99</v>
          </cell>
          <cell r="L61">
            <v>99</v>
          </cell>
          <cell r="M61">
            <v>99</v>
          </cell>
          <cell r="N61">
            <v>99</v>
          </cell>
          <cell r="O61">
            <v>99</v>
          </cell>
          <cell r="P61">
            <v>99</v>
          </cell>
          <cell r="Q61">
            <v>99</v>
          </cell>
          <cell r="R61">
            <v>99</v>
          </cell>
          <cell r="S61">
            <v>99</v>
          </cell>
          <cell r="T61">
            <v>99</v>
          </cell>
          <cell r="U61">
            <v>99</v>
          </cell>
          <cell r="V61">
            <v>99</v>
          </cell>
        </row>
        <row r="62">
          <cell r="A62" t="str">
            <v>Sudan</v>
          </cell>
          <cell r="B62">
            <v>59</v>
          </cell>
          <cell r="C62">
            <v>64.175438596491233</v>
          </cell>
          <cell r="D62">
            <v>69.350877192982452</v>
          </cell>
          <cell r="E62">
            <v>74.526315789473685</v>
          </cell>
          <cell r="F62">
            <v>79.701754385964918</v>
          </cell>
          <cell r="G62">
            <v>84.877192982456137</v>
          </cell>
          <cell r="H62">
            <v>90.05263157894737</v>
          </cell>
          <cell r="I62">
            <v>91.087719298245631</v>
          </cell>
          <cell r="J62">
            <v>92.122807017543892</v>
          </cell>
          <cell r="K62">
            <v>93.157894736842138</v>
          </cell>
          <cell r="L62">
            <v>94.192982456140385</v>
          </cell>
          <cell r="M62">
            <v>95.228070175438631</v>
          </cell>
          <cell r="N62">
            <v>96.263157894736878</v>
          </cell>
          <cell r="O62">
            <v>97.298245614035125</v>
          </cell>
          <cell r="P62">
            <v>98.333333333333371</v>
          </cell>
          <cell r="Q62">
            <v>99.368421052631618</v>
          </cell>
          <cell r="R62">
            <v>99</v>
          </cell>
          <cell r="S62">
            <v>99</v>
          </cell>
          <cell r="T62">
            <v>99</v>
          </cell>
          <cell r="U62">
            <v>99</v>
          </cell>
          <cell r="V62">
            <v>99</v>
          </cell>
        </row>
        <row r="63">
          <cell r="A63" t="str">
            <v>Tajikistan</v>
          </cell>
          <cell r="B63">
            <v>81</v>
          </cell>
          <cell r="C63">
            <v>82.8</v>
          </cell>
          <cell r="D63">
            <v>84.6</v>
          </cell>
          <cell r="E63">
            <v>85.5</v>
          </cell>
          <cell r="F63">
            <v>86.4</v>
          </cell>
          <cell r="G63">
            <v>87.3</v>
          </cell>
          <cell r="H63">
            <v>88.2</v>
          </cell>
          <cell r="I63">
            <v>89.1</v>
          </cell>
          <cell r="J63">
            <v>89.1</v>
          </cell>
          <cell r="K63">
            <v>89.1</v>
          </cell>
          <cell r="L63">
            <v>89.1</v>
          </cell>
          <cell r="M63">
            <v>89.1</v>
          </cell>
          <cell r="N63">
            <v>89.1</v>
          </cell>
          <cell r="O63">
            <v>89.1</v>
          </cell>
          <cell r="P63">
            <v>89.1</v>
          </cell>
          <cell r="Q63">
            <v>89.1</v>
          </cell>
          <cell r="R63">
            <v>89.1</v>
          </cell>
          <cell r="S63">
            <v>89.1</v>
          </cell>
          <cell r="T63">
            <v>89.1</v>
          </cell>
          <cell r="U63">
            <v>89.1</v>
          </cell>
          <cell r="V63">
            <v>89.1</v>
          </cell>
        </row>
        <row r="64">
          <cell r="A64" t="str">
            <v>Tanzania</v>
          </cell>
          <cell r="B64">
            <v>90</v>
          </cell>
          <cell r="C64">
            <v>90.927835051546396</v>
          </cell>
          <cell r="D64">
            <v>91.855670103092777</v>
          </cell>
          <cell r="E64">
            <v>91.855670103092777</v>
          </cell>
          <cell r="F64">
            <v>91.855670103092777</v>
          </cell>
          <cell r="G64">
            <v>91.855670103092777</v>
          </cell>
          <cell r="H64">
            <v>91.855670103092777</v>
          </cell>
          <cell r="I64">
            <v>91.855670103092777</v>
          </cell>
          <cell r="J64">
            <v>91.855670103092777</v>
          </cell>
          <cell r="K64">
            <v>91.855670103092777</v>
          </cell>
          <cell r="L64">
            <v>91.855670103092777</v>
          </cell>
          <cell r="M64">
            <v>91.855670103092777</v>
          </cell>
          <cell r="N64">
            <v>91.855670103092777</v>
          </cell>
          <cell r="O64">
            <v>91.855670103092777</v>
          </cell>
          <cell r="P64">
            <v>91.855670103092777</v>
          </cell>
          <cell r="Q64">
            <v>91.855670103092777</v>
          </cell>
          <cell r="R64">
            <v>91.855670103092777</v>
          </cell>
          <cell r="S64">
            <v>91.855670103092777</v>
          </cell>
          <cell r="T64">
            <v>91.855670103092777</v>
          </cell>
          <cell r="U64">
            <v>91.855670103092777</v>
          </cell>
          <cell r="V64">
            <v>91.855670103092777</v>
          </cell>
        </row>
        <row r="65">
          <cell r="A65" t="str">
            <v>Timor-Leste</v>
          </cell>
          <cell r="B65">
            <v>55</v>
          </cell>
          <cell r="C65">
            <v>62.5</v>
          </cell>
          <cell r="D65">
            <v>66.666666666666671</v>
          </cell>
          <cell r="E65">
            <v>70.833333333333343</v>
          </cell>
          <cell r="F65">
            <v>73.333333333333357</v>
          </cell>
          <cell r="G65">
            <v>74.1666666666667</v>
          </cell>
          <cell r="H65">
            <v>75</v>
          </cell>
          <cell r="I65">
            <v>75.833333333333371</v>
          </cell>
          <cell r="J65">
            <v>76.6666666666667</v>
          </cell>
          <cell r="K65">
            <v>77.5</v>
          </cell>
          <cell r="L65">
            <v>78.333333333333371</v>
          </cell>
          <cell r="M65">
            <v>79.166666666666714</v>
          </cell>
          <cell r="N65">
            <v>80.000000000000057</v>
          </cell>
          <cell r="O65">
            <v>80.8333333333334</v>
          </cell>
          <cell r="P65">
            <v>81.666666666666728</v>
          </cell>
          <cell r="Q65">
            <v>82.500000000000057</v>
          </cell>
          <cell r="R65">
            <v>82.500000000000057</v>
          </cell>
          <cell r="S65">
            <v>82.500000000000057</v>
          </cell>
          <cell r="T65">
            <v>82.500000000000057</v>
          </cell>
          <cell r="U65">
            <v>82.500000000000057</v>
          </cell>
          <cell r="V65">
            <v>82.500000000000057</v>
          </cell>
        </row>
        <row r="66">
          <cell r="A66" t="str">
            <v>Togo</v>
          </cell>
          <cell r="B66">
            <v>82</v>
          </cell>
          <cell r="C66">
            <v>87.616438356164394</v>
          </cell>
          <cell r="D66">
            <v>93.232876712328775</v>
          </cell>
          <cell r="E66">
            <v>94.356164383561648</v>
          </cell>
          <cell r="F66">
            <v>95.479452054794521</v>
          </cell>
          <cell r="G66">
            <v>96.602739726027394</v>
          </cell>
          <cell r="H66">
            <v>97.726027397260268</v>
          </cell>
          <cell r="I66">
            <v>98.849315068493155</v>
          </cell>
          <cell r="J66">
            <v>99</v>
          </cell>
          <cell r="K66">
            <v>99</v>
          </cell>
          <cell r="L66">
            <v>99</v>
          </cell>
          <cell r="M66">
            <v>99</v>
          </cell>
          <cell r="N66">
            <v>99</v>
          </cell>
          <cell r="O66">
            <v>99</v>
          </cell>
          <cell r="P66">
            <v>99</v>
          </cell>
          <cell r="Q66">
            <v>99</v>
          </cell>
          <cell r="R66">
            <v>99</v>
          </cell>
          <cell r="S66">
            <v>99</v>
          </cell>
          <cell r="T66">
            <v>99</v>
          </cell>
          <cell r="U66">
            <v>99</v>
          </cell>
          <cell r="V66">
            <v>99</v>
          </cell>
        </row>
        <row r="67">
          <cell r="A67" t="str">
            <v>Uganda</v>
          </cell>
          <cell r="B67">
            <v>84</v>
          </cell>
          <cell r="C67">
            <v>84.943820224719104</v>
          </cell>
          <cell r="D67">
            <v>85.887640449438209</v>
          </cell>
          <cell r="E67">
            <v>86.831460674157313</v>
          </cell>
          <cell r="F67">
            <v>87.775280898876417</v>
          </cell>
          <cell r="G67">
            <v>88.719101123595522</v>
          </cell>
          <cell r="H67">
            <v>89.662921348314626</v>
          </cell>
          <cell r="I67">
            <v>90.60674157303373</v>
          </cell>
          <cell r="J67">
            <v>91.550561797752835</v>
          </cell>
          <cell r="K67">
            <v>92.494382022471939</v>
          </cell>
          <cell r="L67">
            <v>93.438202247191029</v>
          </cell>
          <cell r="M67">
            <v>93.438202247191029</v>
          </cell>
          <cell r="N67">
            <v>93.438202247191029</v>
          </cell>
          <cell r="O67">
            <v>93.438202247191029</v>
          </cell>
          <cell r="P67">
            <v>93.438202247191029</v>
          </cell>
          <cell r="Q67">
            <v>93.438202247191029</v>
          </cell>
          <cell r="R67">
            <v>93.438202247191029</v>
          </cell>
          <cell r="S67">
            <v>93.438202247191029</v>
          </cell>
          <cell r="T67">
            <v>93.438202247191029</v>
          </cell>
          <cell r="U67">
            <v>93.438202247191029</v>
          </cell>
          <cell r="V67">
            <v>93.438202247191029</v>
          </cell>
        </row>
        <row r="68">
          <cell r="A68" t="str">
            <v>Ukraine</v>
          </cell>
          <cell r="B68">
            <v>96</v>
          </cell>
          <cell r="C68">
            <v>96</v>
          </cell>
          <cell r="D68">
            <v>96</v>
          </cell>
          <cell r="E68">
            <v>96</v>
          </cell>
          <cell r="F68">
            <v>96</v>
          </cell>
          <cell r="G68">
            <v>96</v>
          </cell>
          <cell r="H68">
            <v>96</v>
          </cell>
          <cell r="I68">
            <v>96</v>
          </cell>
          <cell r="J68">
            <v>96</v>
          </cell>
          <cell r="K68">
            <v>96</v>
          </cell>
          <cell r="L68">
            <v>96</v>
          </cell>
          <cell r="M68">
            <v>96</v>
          </cell>
          <cell r="N68">
            <v>96</v>
          </cell>
          <cell r="O68">
            <v>96</v>
          </cell>
          <cell r="P68">
            <v>96</v>
          </cell>
          <cell r="Q68">
            <v>96</v>
          </cell>
          <cell r="R68">
            <v>96</v>
          </cell>
          <cell r="S68">
            <v>96</v>
          </cell>
          <cell r="T68">
            <v>96</v>
          </cell>
          <cell r="U68">
            <v>96</v>
          </cell>
          <cell r="V68">
            <v>96</v>
          </cell>
        </row>
        <row r="69">
          <cell r="A69" t="str">
            <v>Uzbekistan</v>
          </cell>
          <cell r="B69">
            <v>99</v>
          </cell>
          <cell r="C69">
            <v>99</v>
          </cell>
          <cell r="D69">
            <v>99</v>
          </cell>
          <cell r="E69">
            <v>99</v>
          </cell>
          <cell r="F69">
            <v>99</v>
          </cell>
          <cell r="G69">
            <v>99</v>
          </cell>
          <cell r="H69">
            <v>99</v>
          </cell>
          <cell r="I69">
            <v>99</v>
          </cell>
          <cell r="J69">
            <v>99</v>
          </cell>
          <cell r="K69">
            <v>99</v>
          </cell>
          <cell r="L69">
            <v>99</v>
          </cell>
          <cell r="M69">
            <v>99</v>
          </cell>
          <cell r="N69">
            <v>99</v>
          </cell>
          <cell r="O69">
            <v>99</v>
          </cell>
          <cell r="P69">
            <v>99</v>
          </cell>
          <cell r="Q69">
            <v>99</v>
          </cell>
          <cell r="R69">
            <v>99</v>
          </cell>
          <cell r="S69">
            <v>99</v>
          </cell>
          <cell r="T69">
            <v>99</v>
          </cell>
          <cell r="U69">
            <v>99</v>
          </cell>
          <cell r="V69">
            <v>99</v>
          </cell>
        </row>
        <row r="70">
          <cell r="A70" t="str">
            <v>Viet Nam</v>
          </cell>
          <cell r="B70">
            <v>95</v>
          </cell>
          <cell r="C70">
            <v>95.969387755102034</v>
          </cell>
          <cell r="D70">
            <v>95.969387755102034</v>
          </cell>
          <cell r="E70">
            <v>95.969387755102034</v>
          </cell>
          <cell r="F70">
            <v>95.969387755102034</v>
          </cell>
          <cell r="G70">
            <v>95.969387755102034</v>
          </cell>
          <cell r="H70">
            <v>95.969387755102034</v>
          </cell>
          <cell r="I70">
            <v>95.969387755102034</v>
          </cell>
          <cell r="J70">
            <v>95.969387755102034</v>
          </cell>
          <cell r="K70">
            <v>95.969387755102034</v>
          </cell>
          <cell r="L70">
            <v>95.969387755102034</v>
          </cell>
          <cell r="M70">
            <v>95.969387755102034</v>
          </cell>
          <cell r="N70">
            <v>95.969387755102034</v>
          </cell>
          <cell r="O70">
            <v>95.969387755102034</v>
          </cell>
          <cell r="P70">
            <v>95.969387755102034</v>
          </cell>
          <cell r="Q70">
            <v>95.969387755102034</v>
          </cell>
          <cell r="R70">
            <v>95.969387755102034</v>
          </cell>
          <cell r="S70">
            <v>95.969387755102034</v>
          </cell>
          <cell r="T70">
            <v>95.969387755102034</v>
          </cell>
          <cell r="U70">
            <v>95.969387755102034</v>
          </cell>
          <cell r="V70">
            <v>95.969387755102034</v>
          </cell>
        </row>
        <row r="71">
          <cell r="A71" t="str">
            <v xml:space="preserve">Yemen </v>
          </cell>
          <cell r="B71">
            <v>86</v>
          </cell>
          <cell r="C71">
            <v>87.075000000000003</v>
          </cell>
          <cell r="D71">
            <v>88.15</v>
          </cell>
          <cell r="E71">
            <v>89.224999999999994</v>
          </cell>
          <cell r="F71">
            <v>90.3</v>
          </cell>
          <cell r="G71">
            <v>91.375</v>
          </cell>
          <cell r="H71">
            <v>92.45</v>
          </cell>
          <cell r="I71">
            <v>93.525000000000006</v>
          </cell>
          <cell r="J71">
            <v>94.6</v>
          </cell>
          <cell r="K71">
            <v>95.674999999999997</v>
          </cell>
          <cell r="L71">
            <v>96.75</v>
          </cell>
          <cell r="M71">
            <v>97.825000000000003</v>
          </cell>
          <cell r="N71">
            <v>98.9</v>
          </cell>
          <cell r="O71">
            <v>99</v>
          </cell>
          <cell r="P71">
            <v>99</v>
          </cell>
          <cell r="Q71">
            <v>99</v>
          </cell>
          <cell r="R71">
            <v>99</v>
          </cell>
          <cell r="S71">
            <v>99</v>
          </cell>
          <cell r="T71">
            <v>99</v>
          </cell>
          <cell r="U71">
            <v>99</v>
          </cell>
          <cell r="V71">
            <v>99</v>
          </cell>
        </row>
        <row r="72">
          <cell r="A72" t="str">
            <v>Zambia</v>
          </cell>
          <cell r="B72">
            <v>80</v>
          </cell>
          <cell r="C72">
            <v>80.975609756097555</v>
          </cell>
          <cell r="D72">
            <v>81.951219512195109</v>
          </cell>
          <cell r="E72">
            <v>82.926829268292664</v>
          </cell>
          <cell r="F72">
            <v>83.902439024390219</v>
          </cell>
          <cell r="G72">
            <v>84.878048780487788</v>
          </cell>
          <cell r="H72">
            <v>85.853658536585357</v>
          </cell>
          <cell r="I72">
            <v>86.829268292682926</v>
          </cell>
          <cell r="J72">
            <v>87.804878048780495</v>
          </cell>
          <cell r="K72">
            <v>88.780487804878049</v>
          </cell>
          <cell r="L72">
            <v>89.756097560975604</v>
          </cell>
          <cell r="M72">
            <v>90.731707317073173</v>
          </cell>
          <cell r="N72">
            <v>91.707317073170728</v>
          </cell>
          <cell r="O72">
            <v>92.682926829268297</v>
          </cell>
          <cell r="P72">
            <v>93.658536585365866</v>
          </cell>
          <cell r="Q72">
            <v>94.634146341463435</v>
          </cell>
          <cell r="R72">
            <v>95.609756097560989</v>
          </cell>
          <cell r="S72">
            <v>96.585365853658544</v>
          </cell>
          <cell r="T72">
            <v>96.585365853658544</v>
          </cell>
          <cell r="U72">
            <v>96.585365853658544</v>
          </cell>
          <cell r="V72">
            <v>96.585365853658544</v>
          </cell>
        </row>
        <row r="73">
          <cell r="A73" t="str">
            <v>Zimbabwe</v>
          </cell>
          <cell r="B73">
            <v>90</v>
          </cell>
          <cell r="C73">
            <v>91.034482758620697</v>
          </cell>
          <cell r="D73">
            <v>92.068965517241395</v>
          </cell>
          <cell r="E73">
            <v>93.103448275862092</v>
          </cell>
          <cell r="F73">
            <v>94.137931034482776</v>
          </cell>
          <cell r="G73">
            <v>95.172413793103459</v>
          </cell>
          <cell r="H73">
            <v>96.206896551724157</v>
          </cell>
          <cell r="I73">
            <v>97.24137931034484</v>
          </cell>
          <cell r="J73">
            <v>98.275862068965537</v>
          </cell>
          <cell r="K73">
            <v>99.310344827586235</v>
          </cell>
          <cell r="L73">
            <v>99</v>
          </cell>
          <cell r="M73">
            <v>99</v>
          </cell>
          <cell r="N73">
            <v>99</v>
          </cell>
          <cell r="O73">
            <v>99</v>
          </cell>
          <cell r="P73">
            <v>99</v>
          </cell>
          <cell r="Q73">
            <v>99</v>
          </cell>
          <cell r="R73">
            <v>99</v>
          </cell>
          <cell r="S73">
            <v>99</v>
          </cell>
          <cell r="T73">
            <v>99</v>
          </cell>
          <cell r="U73">
            <v>99</v>
          </cell>
          <cell r="V73">
            <v>99</v>
          </cell>
        </row>
      </sheetData>
      <sheetData sheetId="2" refreshError="1"/>
      <sheetData sheetId="3" refreshError="1"/>
      <sheetData sheetId="4" refreshError="1"/>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s"/>
      <sheetName val="Scenario macro"/>
      <sheetName val="CF by FY"/>
      <sheetName val="Summary"/>
      <sheetName val="Summary - Quarterly"/>
      <sheetName val="Donor Pledges"/>
      <sheetName val="Italy pmt schedule"/>
      <sheetName val="Canada IF"/>
      <sheetName val="WB Fees"/>
      <sheetName val="Donor Pmts Misc Inputs"/>
      <sheetName val="Financials"/>
      <sheetName val="Supply Commitment"/>
      <sheetName val="GSK"/>
      <sheetName val="Wyeth"/>
      <sheetName val="Emerging"/>
      <sheetName val="Demand"/>
      <sheetName val="Bid Management"/>
      <sheetName val="Charts"/>
      <sheetName val="Yield_Curves&amp;Currency_Forecast"/>
      <sheetName val="LIBOR Rates"/>
    </sheetNames>
    <sheetDataSet>
      <sheetData sheetId="0"/>
      <sheetData sheetId="1">
        <row r="7">
          <cell r="E7">
            <v>1500</v>
          </cell>
        </row>
        <row r="54">
          <cell r="D54" t="str">
            <v>AVI V.0 June 2009 - Basecase</v>
          </cell>
        </row>
        <row r="61">
          <cell r="D61">
            <v>4.4999999999999998E-2</v>
          </cell>
        </row>
      </sheetData>
      <sheetData sheetId="2"/>
      <sheetData sheetId="3"/>
      <sheetData sheetId="4">
        <row r="12">
          <cell r="E12" t="str">
            <v>AVI V.0 June 2009 - Basecase</v>
          </cell>
        </row>
      </sheetData>
      <sheetData sheetId="5"/>
      <sheetData sheetId="6">
        <row r="35">
          <cell r="I35">
            <v>1</v>
          </cell>
          <cell r="J35">
            <v>0.95693779904306231</v>
          </cell>
          <cell r="K35">
            <v>0.91572995123738021</v>
          </cell>
          <cell r="L35">
            <v>0.87629660405490928</v>
          </cell>
          <cell r="M35">
            <v>0.83856134359321488</v>
          </cell>
          <cell r="N35">
            <v>0.80245104650068411</v>
          </cell>
          <cell r="O35">
            <v>0.76789573827816682</v>
          </cell>
          <cell r="P35">
            <v>0.73482845768245619</v>
          </cell>
          <cell r="Q35">
            <v>0.70318512696885782</v>
          </cell>
          <cell r="R35">
            <v>0.67290442772139514</v>
          </cell>
          <cell r="S35">
            <v>0.64392768203004325</v>
          </cell>
          <cell r="T35">
            <v>0.61619873878473042</v>
          </cell>
          <cell r="U35">
            <v>0.58966386486577083</v>
          </cell>
          <cell r="V35">
            <v>0.56427164101987637</v>
          </cell>
          <cell r="W35">
            <v>0.53997286221997753</v>
          </cell>
          <cell r="X35">
            <v>0.51672044231576797</v>
          </cell>
          <cell r="Y35">
            <v>0.49446932279020878</v>
          </cell>
          <cell r="Z35">
            <v>0.47317638544517582</v>
          </cell>
        </row>
      </sheetData>
      <sheetData sheetId="7"/>
      <sheetData sheetId="8"/>
      <sheetData sheetId="9"/>
      <sheetData sheetId="10"/>
      <sheetData sheetId="11">
        <row r="6">
          <cell r="D6">
            <v>0</v>
          </cell>
        </row>
      </sheetData>
      <sheetData sheetId="12"/>
      <sheetData sheetId="13">
        <row r="11">
          <cell r="E11">
            <v>225</v>
          </cell>
        </row>
      </sheetData>
      <sheetData sheetId="14">
        <row r="11">
          <cell r="E11">
            <v>150</v>
          </cell>
        </row>
      </sheetData>
      <sheetData sheetId="15">
        <row r="11">
          <cell r="E11">
            <v>750</v>
          </cell>
        </row>
      </sheetData>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 Assumptions"/>
      <sheetName val="Historical"/>
    </sheetNames>
    <sheetDataSet>
      <sheetData sheetId="0" refreshError="1"/>
      <sheetData sheetId="1">
        <row r="4">
          <cell r="C4">
            <v>1000</v>
          </cell>
        </row>
      </sheetData>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94 countries"/>
      <sheetName val="India states"/>
      <sheetName val="Surviving Infants"/>
      <sheetName val="GAVI elig (all start 2015)"/>
      <sheetName val="GAVI grad (all start 2015)"/>
      <sheetName val="All others (all start 2015)"/>
      <sheetName val="Remaining WHO states"/>
      <sheetName val="DTP3 coverage"/>
      <sheetName val="WB income gp"/>
    </sheetNames>
    <sheetDataSet>
      <sheetData sheetId="0" refreshError="1"/>
      <sheetData sheetId="1" refreshError="1"/>
      <sheetData sheetId="2" refreshError="1"/>
      <sheetData sheetId="3">
        <row r="8">
          <cell r="A8" t="str">
            <v>Andorra</v>
          </cell>
          <cell r="B8">
            <v>669.08643320881652</v>
          </cell>
          <cell r="C8">
            <v>731.15503244544448</v>
          </cell>
          <cell r="D8">
            <v>793.07155914575856</v>
          </cell>
          <cell r="E8">
            <v>844.03924144934945</v>
          </cell>
          <cell r="F8">
            <v>883.7370017329547</v>
          </cell>
          <cell r="G8">
            <v>910.94741516887666</v>
          </cell>
          <cell r="H8">
            <v>926.8852197996631</v>
          </cell>
          <cell r="I8">
            <v>934.94578925732537</v>
          </cell>
          <cell r="J8">
            <v>937.9245116906402</v>
          </cell>
          <cell r="K8">
            <v>941.14724583921679</v>
          </cell>
          <cell r="L8">
            <v>938.19387852405112</v>
          </cell>
          <cell r="M8">
            <v>931.07748542480704</v>
          </cell>
          <cell r="N8">
            <v>922.51035903529396</v>
          </cell>
          <cell r="O8">
            <v>914.69777217960223</v>
          </cell>
          <cell r="P8">
            <v>910.44378334865883</v>
          </cell>
          <cell r="Q8">
            <v>907.85725753980796</v>
          </cell>
          <cell r="R8">
            <v>906.50963713011811</v>
          </cell>
          <cell r="S8">
            <v>905.34718842607776</v>
          </cell>
          <cell r="T8">
            <v>903.58989095169045</v>
          </cell>
          <cell r="U8">
            <v>902.34472052422893</v>
          </cell>
          <cell r="V8">
            <v>900.9572203065261</v>
          </cell>
          <cell r="W8">
            <v>900.31767215075456</v>
          </cell>
          <cell r="X8">
            <v>901.62433367708547</v>
          </cell>
          <cell r="Y8">
            <v>905.81520357892509</v>
          </cell>
          <cell r="Z8">
            <v>915.02590776531656</v>
          </cell>
          <cell r="AA8">
            <v>927.00538330332336</v>
          </cell>
          <cell r="AB8">
            <v>941.71680545650656</v>
          </cell>
          <cell r="AC8">
            <v>958.86728686155584</v>
          </cell>
          <cell r="AD8">
            <v>978.12614970685559</v>
          </cell>
        </row>
        <row r="9">
          <cell r="A9" t="str">
            <v>Argentina</v>
          </cell>
          <cell r="B9">
            <v>672573</v>
          </cell>
          <cell r="C9">
            <v>671550</v>
          </cell>
          <cell r="D9">
            <v>671921</v>
          </cell>
          <cell r="E9">
            <v>673548</v>
          </cell>
          <cell r="F9">
            <v>676099</v>
          </cell>
          <cell r="G9">
            <v>679006</v>
          </cell>
          <cell r="H9">
            <v>681757</v>
          </cell>
          <cell r="I9">
            <v>684065</v>
          </cell>
          <cell r="J9">
            <v>685713</v>
          </cell>
          <cell r="K9">
            <v>686619</v>
          </cell>
          <cell r="L9">
            <v>686909</v>
          </cell>
          <cell r="M9">
            <v>686688</v>
          </cell>
          <cell r="N9">
            <v>685950</v>
          </cell>
          <cell r="O9">
            <v>684691</v>
          </cell>
          <cell r="P9">
            <v>682921</v>
          </cell>
          <cell r="Q9">
            <v>680709</v>
          </cell>
          <cell r="R9">
            <v>678143</v>
          </cell>
          <cell r="S9">
            <v>675298</v>
          </cell>
          <cell r="T9">
            <v>672248</v>
          </cell>
          <cell r="U9">
            <v>669048</v>
          </cell>
          <cell r="V9">
            <v>665746</v>
          </cell>
          <cell r="W9">
            <v>662402</v>
          </cell>
          <cell r="X9">
            <v>659081</v>
          </cell>
          <cell r="Y9">
            <v>655843</v>
          </cell>
          <cell r="Z9">
            <v>652714</v>
          </cell>
          <cell r="AA9">
            <v>649692</v>
          </cell>
          <cell r="AB9">
            <v>646780</v>
          </cell>
          <cell r="AC9">
            <v>643999</v>
          </cell>
          <cell r="AD9">
            <v>641371</v>
          </cell>
        </row>
        <row r="10">
          <cell r="A10" t="str">
            <v>Austria</v>
          </cell>
          <cell r="B10">
            <v>77931</v>
          </cell>
          <cell r="C10">
            <v>77378</v>
          </cell>
          <cell r="D10">
            <v>76997</v>
          </cell>
          <cell r="E10">
            <v>76801</v>
          </cell>
          <cell r="F10">
            <v>76798</v>
          </cell>
          <cell r="G10">
            <v>76980</v>
          </cell>
          <cell r="H10">
            <v>77328</v>
          </cell>
          <cell r="I10">
            <v>77815</v>
          </cell>
          <cell r="J10">
            <v>78418</v>
          </cell>
          <cell r="K10">
            <v>79114</v>
          </cell>
          <cell r="L10">
            <v>79872</v>
          </cell>
          <cell r="M10">
            <v>80659</v>
          </cell>
          <cell r="N10">
            <v>81441</v>
          </cell>
          <cell r="O10">
            <v>82194</v>
          </cell>
          <cell r="P10">
            <v>82899</v>
          </cell>
          <cell r="Q10">
            <v>83559</v>
          </cell>
          <cell r="R10">
            <v>84163</v>
          </cell>
          <cell r="S10">
            <v>84697</v>
          </cell>
          <cell r="T10">
            <v>85144</v>
          </cell>
          <cell r="U10">
            <v>85490</v>
          </cell>
          <cell r="V10">
            <v>85737</v>
          </cell>
          <cell r="W10">
            <v>85893</v>
          </cell>
          <cell r="X10">
            <v>85960</v>
          </cell>
          <cell r="Y10">
            <v>85942</v>
          </cell>
          <cell r="Z10">
            <v>85840</v>
          </cell>
          <cell r="AA10">
            <v>85672</v>
          </cell>
          <cell r="AB10">
            <v>85460</v>
          </cell>
          <cell r="AC10">
            <v>85232</v>
          </cell>
          <cell r="AD10">
            <v>85010</v>
          </cell>
        </row>
        <row r="11">
          <cell r="A11" t="str">
            <v>Bahamas</v>
          </cell>
          <cell r="B11">
            <v>4969</v>
          </cell>
          <cell r="C11">
            <v>4926</v>
          </cell>
          <cell r="D11">
            <v>4941</v>
          </cell>
          <cell r="E11">
            <v>5006</v>
          </cell>
          <cell r="F11">
            <v>5109</v>
          </cell>
          <cell r="G11">
            <v>5228</v>
          </cell>
          <cell r="H11">
            <v>5345</v>
          </cell>
          <cell r="I11">
            <v>5450</v>
          </cell>
          <cell r="J11">
            <v>5538</v>
          </cell>
          <cell r="K11">
            <v>5608</v>
          </cell>
          <cell r="L11">
            <v>5668</v>
          </cell>
          <cell r="M11">
            <v>5721</v>
          </cell>
          <cell r="N11">
            <v>5769</v>
          </cell>
          <cell r="O11">
            <v>5810</v>
          </cell>
          <cell r="P11">
            <v>5842</v>
          </cell>
          <cell r="Q11">
            <v>5865</v>
          </cell>
          <cell r="R11">
            <v>5880</v>
          </cell>
          <cell r="S11">
            <v>5886</v>
          </cell>
          <cell r="T11">
            <v>5884</v>
          </cell>
          <cell r="U11">
            <v>5873</v>
          </cell>
          <cell r="V11">
            <v>5855</v>
          </cell>
          <cell r="W11">
            <v>5832</v>
          </cell>
          <cell r="X11">
            <v>5805</v>
          </cell>
          <cell r="Y11">
            <v>5775</v>
          </cell>
          <cell r="Z11">
            <v>5742</v>
          </cell>
          <cell r="AA11">
            <v>5706</v>
          </cell>
          <cell r="AB11">
            <v>5670</v>
          </cell>
          <cell r="AC11">
            <v>5635</v>
          </cell>
          <cell r="AD11">
            <v>5600</v>
          </cell>
        </row>
        <row r="12">
          <cell r="A12" t="str">
            <v>Belgium</v>
          </cell>
          <cell r="B12">
            <v>115025</v>
          </cell>
          <cell r="C12">
            <v>116375</v>
          </cell>
          <cell r="D12">
            <v>118022</v>
          </cell>
          <cell r="E12">
            <v>119850</v>
          </cell>
          <cell r="F12">
            <v>121719</v>
          </cell>
          <cell r="G12">
            <v>123495</v>
          </cell>
          <cell r="H12">
            <v>125067</v>
          </cell>
          <cell r="I12">
            <v>126362</v>
          </cell>
          <cell r="J12">
            <v>127350</v>
          </cell>
          <cell r="K12">
            <v>128050.99999999999</v>
          </cell>
          <cell r="L12">
            <v>128549</v>
          </cell>
          <cell r="M12">
            <v>128914.99999999999</v>
          </cell>
          <cell r="N12">
            <v>129169.99999999999</v>
          </cell>
          <cell r="O12">
            <v>129321</v>
          </cell>
          <cell r="P12">
            <v>129363</v>
          </cell>
          <cell r="Q12">
            <v>129289.99999999999</v>
          </cell>
          <cell r="R12">
            <v>129104.00000000001</v>
          </cell>
          <cell r="S12">
            <v>128822</v>
          </cell>
          <cell r="T12">
            <v>128449.99999999999</v>
          </cell>
          <cell r="U12">
            <v>127993</v>
          </cell>
          <cell r="V12">
            <v>127467</v>
          </cell>
          <cell r="W12">
            <v>126905</v>
          </cell>
          <cell r="X12">
            <v>126342</v>
          </cell>
          <cell r="Y12">
            <v>125816</v>
          </cell>
          <cell r="Z12">
            <v>125365</v>
          </cell>
          <cell r="AA12">
            <v>125013</v>
          </cell>
          <cell r="AB12">
            <v>124781</v>
          </cell>
          <cell r="AC12">
            <v>124693</v>
          </cell>
          <cell r="AD12">
            <v>124774</v>
          </cell>
        </row>
        <row r="13">
          <cell r="A13" t="str">
            <v>Bosnia and Herzegovina</v>
          </cell>
          <cell r="B13">
            <v>34366</v>
          </cell>
          <cell r="C13">
            <v>33226</v>
          </cell>
          <cell r="D13">
            <v>32456.000000000004</v>
          </cell>
          <cell r="E13">
            <v>32043.999999999996</v>
          </cell>
          <cell r="F13">
            <v>31942</v>
          </cell>
          <cell r="G13">
            <v>32046.999999999996</v>
          </cell>
          <cell r="H13">
            <v>32270.000000000004</v>
          </cell>
          <cell r="I13">
            <v>32557.000000000004</v>
          </cell>
          <cell r="J13">
            <v>32882</v>
          </cell>
          <cell r="K13">
            <v>33237</v>
          </cell>
          <cell r="L13">
            <v>33635</v>
          </cell>
          <cell r="M13">
            <v>34078</v>
          </cell>
          <cell r="N13">
            <v>34541</v>
          </cell>
          <cell r="O13">
            <v>35004</v>
          </cell>
          <cell r="P13">
            <v>35446</v>
          </cell>
          <cell r="Q13">
            <v>35855</v>
          </cell>
          <cell r="R13">
            <v>36214</v>
          </cell>
          <cell r="S13">
            <v>36504</v>
          </cell>
          <cell r="T13">
            <v>36714</v>
          </cell>
          <cell r="U13">
            <v>36837</v>
          </cell>
          <cell r="V13">
            <v>36878</v>
          </cell>
          <cell r="W13">
            <v>36837</v>
          </cell>
          <cell r="X13">
            <v>36710</v>
          </cell>
          <cell r="Y13">
            <v>36483</v>
          </cell>
          <cell r="Z13">
            <v>36144</v>
          </cell>
          <cell r="AA13">
            <v>35694</v>
          </cell>
          <cell r="AB13">
            <v>35144</v>
          </cell>
          <cell r="AC13">
            <v>34507</v>
          </cell>
          <cell r="AD13">
            <v>33799</v>
          </cell>
        </row>
        <row r="14">
          <cell r="A14" t="str">
            <v>Brunei Darussalam</v>
          </cell>
          <cell r="B14">
            <v>7418</v>
          </cell>
          <cell r="C14">
            <v>7347</v>
          </cell>
          <cell r="D14">
            <v>7267</v>
          </cell>
          <cell r="E14">
            <v>7175</v>
          </cell>
          <cell r="F14">
            <v>7075</v>
          </cell>
          <cell r="G14">
            <v>6973</v>
          </cell>
          <cell r="H14">
            <v>6873</v>
          </cell>
          <cell r="I14">
            <v>6778</v>
          </cell>
          <cell r="J14">
            <v>6689</v>
          </cell>
          <cell r="K14">
            <v>6609</v>
          </cell>
          <cell r="L14">
            <v>6535</v>
          </cell>
          <cell r="M14">
            <v>6467</v>
          </cell>
          <cell r="N14">
            <v>6406</v>
          </cell>
          <cell r="O14">
            <v>6353</v>
          </cell>
          <cell r="P14">
            <v>6310</v>
          </cell>
          <cell r="Q14">
            <v>6277</v>
          </cell>
          <cell r="R14">
            <v>6250</v>
          </cell>
          <cell r="S14">
            <v>6232</v>
          </cell>
          <cell r="T14">
            <v>6220</v>
          </cell>
          <cell r="U14">
            <v>6214</v>
          </cell>
          <cell r="V14">
            <v>6214</v>
          </cell>
          <cell r="W14">
            <v>6215</v>
          </cell>
          <cell r="X14">
            <v>6218</v>
          </cell>
          <cell r="Y14">
            <v>6221</v>
          </cell>
          <cell r="Z14">
            <v>6221</v>
          </cell>
          <cell r="AA14">
            <v>6220</v>
          </cell>
          <cell r="AB14">
            <v>6215</v>
          </cell>
          <cell r="AC14">
            <v>6205</v>
          </cell>
          <cell r="AD14">
            <v>6189</v>
          </cell>
        </row>
        <row r="15">
          <cell r="A15" t="str">
            <v>Bulgaria</v>
          </cell>
          <cell r="B15">
            <v>65122</v>
          </cell>
          <cell r="C15">
            <v>66102</v>
          </cell>
          <cell r="D15">
            <v>67198</v>
          </cell>
          <cell r="E15">
            <v>68240</v>
          </cell>
          <cell r="F15">
            <v>69107</v>
          </cell>
          <cell r="G15">
            <v>69768</v>
          </cell>
          <cell r="H15">
            <v>70197</v>
          </cell>
          <cell r="I15">
            <v>70349</v>
          </cell>
          <cell r="J15">
            <v>70211</v>
          </cell>
          <cell r="K15">
            <v>69813</v>
          </cell>
          <cell r="L15">
            <v>69237</v>
          </cell>
          <cell r="M15">
            <v>68558</v>
          </cell>
          <cell r="N15">
            <v>67799</v>
          </cell>
          <cell r="O15">
            <v>66972</v>
          </cell>
          <cell r="P15">
            <v>66070</v>
          </cell>
          <cell r="Q15">
            <v>65083</v>
          </cell>
          <cell r="R15">
            <v>64010.999999999993</v>
          </cell>
          <cell r="S15">
            <v>62872</v>
          </cell>
          <cell r="T15">
            <v>61684</v>
          </cell>
          <cell r="U15">
            <v>60458</v>
          </cell>
          <cell r="V15">
            <v>59216</v>
          </cell>
          <cell r="W15">
            <v>57991</v>
          </cell>
          <cell r="X15">
            <v>56813</v>
          </cell>
          <cell r="Y15">
            <v>55718</v>
          </cell>
          <cell r="Z15">
            <v>54734</v>
          </cell>
          <cell r="AA15">
            <v>53873</v>
          </cell>
          <cell r="AB15">
            <v>53144</v>
          </cell>
          <cell r="AC15">
            <v>52554</v>
          </cell>
          <cell r="AD15">
            <v>52118</v>
          </cell>
        </row>
        <row r="16">
          <cell r="A16" t="str">
            <v>Canada</v>
          </cell>
          <cell r="B16">
            <v>330796</v>
          </cell>
          <cell r="C16">
            <v>333592</v>
          </cell>
          <cell r="D16">
            <v>338295</v>
          </cell>
          <cell r="E16">
            <v>344482</v>
          </cell>
          <cell r="F16">
            <v>351604</v>
          </cell>
          <cell r="G16">
            <v>359038</v>
          </cell>
          <cell r="H16">
            <v>366249</v>
          </cell>
          <cell r="I16">
            <v>372902</v>
          </cell>
          <cell r="J16">
            <v>378848</v>
          </cell>
          <cell r="K16">
            <v>384156</v>
          </cell>
          <cell r="L16">
            <v>389122</v>
          </cell>
          <cell r="M16">
            <v>393958</v>
          </cell>
          <cell r="N16">
            <v>398647</v>
          </cell>
          <cell r="O16">
            <v>403145</v>
          </cell>
          <cell r="P16">
            <v>407379</v>
          </cell>
          <cell r="Q16">
            <v>411255</v>
          </cell>
          <cell r="R16">
            <v>414696</v>
          </cell>
          <cell r="S16">
            <v>417661</v>
          </cell>
          <cell r="T16">
            <v>420087</v>
          </cell>
          <cell r="U16">
            <v>421933</v>
          </cell>
          <cell r="V16">
            <v>423241</v>
          </cell>
          <cell r="W16">
            <v>424089</v>
          </cell>
          <cell r="X16">
            <v>424558</v>
          </cell>
          <cell r="Y16">
            <v>424710</v>
          </cell>
          <cell r="Z16">
            <v>424600</v>
          </cell>
          <cell r="AA16">
            <v>424334</v>
          </cell>
          <cell r="AB16">
            <v>424052</v>
          </cell>
          <cell r="AC16">
            <v>423904</v>
          </cell>
          <cell r="AD16">
            <v>424053</v>
          </cell>
        </row>
        <row r="17">
          <cell r="A17" t="str">
            <v>Costa Rica</v>
          </cell>
          <cell r="B17">
            <v>76903</v>
          </cell>
          <cell r="C17">
            <v>76196</v>
          </cell>
          <cell r="D17">
            <v>75396</v>
          </cell>
          <cell r="E17">
            <v>74579</v>
          </cell>
          <cell r="F17">
            <v>73846</v>
          </cell>
          <cell r="G17">
            <v>73272</v>
          </cell>
          <cell r="H17">
            <v>72905</v>
          </cell>
          <cell r="I17">
            <v>72745</v>
          </cell>
          <cell r="J17">
            <v>72759</v>
          </cell>
          <cell r="K17">
            <v>72881</v>
          </cell>
          <cell r="L17">
            <v>73012</v>
          </cell>
          <cell r="M17">
            <v>73072</v>
          </cell>
          <cell r="N17">
            <v>73026</v>
          </cell>
          <cell r="O17">
            <v>72853</v>
          </cell>
          <cell r="P17">
            <v>72560</v>
          </cell>
          <cell r="Q17">
            <v>72190</v>
          </cell>
          <cell r="R17">
            <v>71777</v>
          </cell>
          <cell r="S17">
            <v>71333</v>
          </cell>
          <cell r="T17">
            <v>70863</v>
          </cell>
          <cell r="U17">
            <v>70369</v>
          </cell>
          <cell r="V17">
            <v>69848</v>
          </cell>
          <cell r="W17">
            <v>69306</v>
          </cell>
          <cell r="X17">
            <v>68751</v>
          </cell>
          <cell r="Y17">
            <v>68190</v>
          </cell>
          <cell r="Z17">
            <v>67630</v>
          </cell>
          <cell r="AA17">
            <v>67077</v>
          </cell>
          <cell r="AB17">
            <v>66537</v>
          </cell>
          <cell r="AC17">
            <v>66016</v>
          </cell>
          <cell r="AD17">
            <v>65519.000000000007</v>
          </cell>
        </row>
        <row r="18">
          <cell r="A18" t="str">
            <v>Croatia</v>
          </cell>
          <cell r="B18">
            <v>41343</v>
          </cell>
          <cell r="C18">
            <v>40589</v>
          </cell>
          <cell r="D18">
            <v>40182</v>
          </cell>
          <cell r="E18">
            <v>40095</v>
          </cell>
          <cell r="F18">
            <v>40247</v>
          </cell>
          <cell r="G18">
            <v>40500</v>
          </cell>
          <cell r="H18">
            <v>40736</v>
          </cell>
          <cell r="I18">
            <v>40897</v>
          </cell>
          <cell r="J18">
            <v>40947</v>
          </cell>
          <cell r="K18">
            <v>40880</v>
          </cell>
          <cell r="L18">
            <v>40739</v>
          </cell>
          <cell r="M18">
            <v>40554</v>
          </cell>
          <cell r="N18">
            <v>40333</v>
          </cell>
          <cell r="O18">
            <v>40078</v>
          </cell>
          <cell r="P18">
            <v>39796</v>
          </cell>
          <cell r="Q18">
            <v>39490</v>
          </cell>
          <cell r="R18">
            <v>39170</v>
          </cell>
          <cell r="S18">
            <v>38839</v>
          </cell>
          <cell r="T18">
            <v>38503</v>
          </cell>
          <cell r="U18">
            <v>38164</v>
          </cell>
          <cell r="V18">
            <v>37823</v>
          </cell>
          <cell r="W18">
            <v>37481</v>
          </cell>
          <cell r="X18">
            <v>37141</v>
          </cell>
          <cell r="Y18">
            <v>36809</v>
          </cell>
          <cell r="Z18">
            <v>36487</v>
          </cell>
          <cell r="AA18">
            <v>36177</v>
          </cell>
          <cell r="AB18">
            <v>35880</v>
          </cell>
          <cell r="AC18">
            <v>35600</v>
          </cell>
          <cell r="AD18">
            <v>35339</v>
          </cell>
        </row>
        <row r="19">
          <cell r="A19" t="str">
            <v>Cyprus</v>
          </cell>
          <cell r="B19">
            <v>12190</v>
          </cell>
          <cell r="C19">
            <v>12161</v>
          </cell>
          <cell r="D19">
            <v>12188</v>
          </cell>
          <cell r="E19">
            <v>12261</v>
          </cell>
          <cell r="F19">
            <v>12365</v>
          </cell>
          <cell r="G19">
            <v>12486</v>
          </cell>
          <cell r="H19">
            <v>12608</v>
          </cell>
          <cell r="I19">
            <v>12720</v>
          </cell>
          <cell r="J19">
            <v>12819</v>
          </cell>
          <cell r="K19">
            <v>12903</v>
          </cell>
          <cell r="L19">
            <v>12980</v>
          </cell>
          <cell r="M19">
            <v>13053</v>
          </cell>
          <cell r="N19">
            <v>13122</v>
          </cell>
          <cell r="O19">
            <v>13188</v>
          </cell>
          <cell r="P19">
            <v>13250</v>
          </cell>
          <cell r="Q19">
            <v>13308</v>
          </cell>
          <cell r="R19">
            <v>13361</v>
          </cell>
          <cell r="S19">
            <v>13405</v>
          </cell>
          <cell r="T19">
            <v>13439</v>
          </cell>
          <cell r="U19">
            <v>13458</v>
          </cell>
          <cell r="V19">
            <v>13460</v>
          </cell>
          <cell r="W19">
            <v>13445</v>
          </cell>
          <cell r="X19">
            <v>13411</v>
          </cell>
          <cell r="Y19">
            <v>13359</v>
          </cell>
          <cell r="Z19">
            <v>13289</v>
          </cell>
          <cell r="AA19">
            <v>13204</v>
          </cell>
          <cell r="AB19">
            <v>13109</v>
          </cell>
          <cell r="AC19">
            <v>13009</v>
          </cell>
          <cell r="AD19">
            <v>12908</v>
          </cell>
        </row>
        <row r="20">
          <cell r="A20" t="str">
            <v>Czech Republic</v>
          </cell>
          <cell r="B20">
            <v>90813</v>
          </cell>
          <cell r="C20">
            <v>94052</v>
          </cell>
          <cell r="D20">
            <v>97812</v>
          </cell>
          <cell r="E20">
            <v>101761</v>
          </cell>
          <cell r="F20">
            <v>105597</v>
          </cell>
          <cell r="G20">
            <v>109118</v>
          </cell>
          <cell r="H20">
            <v>112150</v>
          </cell>
          <cell r="I20">
            <v>114544</v>
          </cell>
          <cell r="J20">
            <v>116233</v>
          </cell>
          <cell r="K20">
            <v>117257</v>
          </cell>
          <cell r="L20">
            <v>117800</v>
          </cell>
          <cell r="M20">
            <v>118021</v>
          </cell>
          <cell r="N20">
            <v>117973</v>
          </cell>
          <cell r="O20">
            <v>117677</v>
          </cell>
          <cell r="P20">
            <v>117129</v>
          </cell>
          <cell r="Q20">
            <v>116319</v>
          </cell>
          <cell r="R20">
            <v>115269</v>
          </cell>
          <cell r="S20">
            <v>114026</v>
          </cell>
          <cell r="T20">
            <v>112622</v>
          </cell>
          <cell r="U20">
            <v>111074</v>
          </cell>
          <cell r="V20">
            <v>109429</v>
          </cell>
          <cell r="W20">
            <v>107761</v>
          </cell>
          <cell r="X20">
            <v>106160</v>
          </cell>
          <cell r="Y20">
            <v>104725</v>
          </cell>
          <cell r="Z20">
            <v>103545</v>
          </cell>
          <cell r="AA20">
            <v>102670</v>
          </cell>
          <cell r="AB20">
            <v>102140</v>
          </cell>
          <cell r="AC20">
            <v>101989</v>
          </cell>
          <cell r="AD20">
            <v>102253</v>
          </cell>
        </row>
        <row r="21">
          <cell r="A21" t="str">
            <v>Denmark</v>
          </cell>
          <cell r="B21">
            <v>64637</v>
          </cell>
          <cell r="C21">
            <v>64391.000000000007</v>
          </cell>
          <cell r="D21">
            <v>64239.999999999993</v>
          </cell>
          <cell r="E21">
            <v>64165.000000000007</v>
          </cell>
          <cell r="F21">
            <v>64117.999999999993</v>
          </cell>
          <cell r="G21">
            <v>64053</v>
          </cell>
          <cell r="H21">
            <v>63943</v>
          </cell>
          <cell r="I21">
            <v>63791</v>
          </cell>
          <cell r="J21">
            <v>63625</v>
          </cell>
          <cell r="K21">
            <v>63486</v>
          </cell>
          <cell r="L21">
            <v>63423</v>
          </cell>
          <cell r="M21">
            <v>63475</v>
          </cell>
          <cell r="N21">
            <v>63656</v>
          </cell>
          <cell r="O21">
            <v>63978</v>
          </cell>
          <cell r="P21">
            <v>64441</v>
          </cell>
          <cell r="Q21">
            <v>65012</v>
          </cell>
          <cell r="R21">
            <v>65657</v>
          </cell>
          <cell r="S21">
            <v>66350</v>
          </cell>
          <cell r="T21">
            <v>67063</v>
          </cell>
          <cell r="U21">
            <v>67780</v>
          </cell>
          <cell r="V21">
            <v>68480</v>
          </cell>
          <cell r="W21">
            <v>69142</v>
          </cell>
          <cell r="X21">
            <v>69746</v>
          </cell>
          <cell r="Y21">
            <v>70267</v>
          </cell>
          <cell r="Z21">
            <v>70692</v>
          </cell>
          <cell r="AA21">
            <v>71024</v>
          </cell>
          <cell r="AB21">
            <v>71270</v>
          </cell>
          <cell r="AC21">
            <v>71433</v>
          </cell>
          <cell r="AD21">
            <v>71518</v>
          </cell>
        </row>
        <row r="22">
          <cell r="A22" t="str">
            <v>Estonia</v>
          </cell>
          <cell r="B22">
            <v>12777</v>
          </cell>
          <cell r="C22">
            <v>13146</v>
          </cell>
          <cell r="D22">
            <v>13558</v>
          </cell>
          <cell r="E22">
            <v>13955</v>
          </cell>
          <cell r="F22">
            <v>14278</v>
          </cell>
          <cell r="G22">
            <v>14500</v>
          </cell>
          <cell r="H22">
            <v>14605</v>
          </cell>
          <cell r="I22">
            <v>14589</v>
          </cell>
          <cell r="J22">
            <v>14472</v>
          </cell>
          <cell r="K22">
            <v>14293</v>
          </cell>
          <cell r="L22">
            <v>14107</v>
          </cell>
          <cell r="M22">
            <v>13953</v>
          </cell>
          <cell r="N22">
            <v>13843</v>
          </cell>
          <cell r="O22">
            <v>13779</v>
          </cell>
          <cell r="P22">
            <v>13743</v>
          </cell>
          <cell r="Q22">
            <v>13707</v>
          </cell>
          <cell r="R22">
            <v>13644</v>
          </cell>
          <cell r="S22">
            <v>13547</v>
          </cell>
          <cell r="T22">
            <v>13413</v>
          </cell>
          <cell r="U22">
            <v>13239</v>
          </cell>
          <cell r="V22">
            <v>13037</v>
          </cell>
          <cell r="W22">
            <v>12819</v>
          </cell>
          <cell r="X22">
            <v>12597</v>
          </cell>
          <cell r="Y22">
            <v>12378</v>
          </cell>
          <cell r="Z22">
            <v>12173</v>
          </cell>
          <cell r="AA22">
            <v>11989</v>
          </cell>
          <cell r="AB22">
            <v>11831</v>
          </cell>
          <cell r="AC22">
            <v>11708</v>
          </cell>
          <cell r="AD22">
            <v>11623</v>
          </cell>
        </row>
        <row r="23">
          <cell r="A23" t="str">
            <v>Finland</v>
          </cell>
          <cell r="B23">
            <v>56955</v>
          </cell>
          <cell r="C23">
            <v>57127</v>
          </cell>
          <cell r="D23">
            <v>57462</v>
          </cell>
          <cell r="E23">
            <v>57914</v>
          </cell>
          <cell r="F23">
            <v>58426</v>
          </cell>
          <cell r="G23">
            <v>58946</v>
          </cell>
          <cell r="H23">
            <v>59428</v>
          </cell>
          <cell r="I23">
            <v>59839</v>
          </cell>
          <cell r="J23">
            <v>60166</v>
          </cell>
          <cell r="K23">
            <v>60414</v>
          </cell>
          <cell r="L23">
            <v>60613</v>
          </cell>
          <cell r="M23">
            <v>60788</v>
          </cell>
          <cell r="N23">
            <v>60938</v>
          </cell>
          <cell r="O23">
            <v>61064</v>
          </cell>
          <cell r="P23">
            <v>61161</v>
          </cell>
          <cell r="Q23">
            <v>61224</v>
          </cell>
          <cell r="R23">
            <v>61247</v>
          </cell>
          <cell r="S23">
            <v>61230</v>
          </cell>
          <cell r="T23">
            <v>61169</v>
          </cell>
          <cell r="U23">
            <v>61061</v>
          </cell>
          <cell r="V23">
            <v>60910</v>
          </cell>
          <cell r="W23">
            <v>60723</v>
          </cell>
          <cell r="X23">
            <v>60505</v>
          </cell>
          <cell r="Y23">
            <v>60262</v>
          </cell>
          <cell r="Z23">
            <v>59996</v>
          </cell>
          <cell r="AA23">
            <v>59716</v>
          </cell>
          <cell r="AB23">
            <v>59433</v>
          </cell>
          <cell r="AC23">
            <v>59164</v>
          </cell>
          <cell r="AD23">
            <v>58926</v>
          </cell>
        </row>
        <row r="24">
          <cell r="A24" t="str">
            <v>France</v>
          </cell>
          <cell r="B24">
            <v>764370</v>
          </cell>
          <cell r="C24">
            <v>769782</v>
          </cell>
          <cell r="D24">
            <v>774886</v>
          </cell>
          <cell r="E24">
            <v>779372</v>
          </cell>
          <cell r="F24">
            <v>782969</v>
          </cell>
          <cell r="G24">
            <v>785631</v>
          </cell>
          <cell r="H24">
            <v>787405</v>
          </cell>
          <cell r="I24">
            <v>788368</v>
          </cell>
          <cell r="J24">
            <v>788741</v>
          </cell>
          <cell r="K24">
            <v>788828</v>
          </cell>
          <cell r="L24">
            <v>788956</v>
          </cell>
          <cell r="M24">
            <v>789367</v>
          </cell>
          <cell r="N24">
            <v>790162</v>
          </cell>
          <cell r="O24">
            <v>791335</v>
          </cell>
          <cell r="P24">
            <v>792764</v>
          </cell>
          <cell r="Q24">
            <v>794215</v>
          </cell>
          <cell r="R24">
            <v>795504</v>
          </cell>
          <cell r="S24">
            <v>796574</v>
          </cell>
          <cell r="T24">
            <v>797396</v>
          </cell>
          <cell r="U24">
            <v>797980</v>
          </cell>
          <cell r="V24">
            <v>798414</v>
          </cell>
          <cell r="W24">
            <v>798781</v>
          </cell>
          <cell r="X24">
            <v>799130</v>
          </cell>
          <cell r="Y24">
            <v>799502</v>
          </cell>
          <cell r="Z24">
            <v>799934</v>
          </cell>
          <cell r="AA24">
            <v>800445</v>
          </cell>
          <cell r="AB24">
            <v>801057</v>
          </cell>
          <cell r="AC24">
            <v>801800</v>
          </cell>
          <cell r="AD24">
            <v>802699</v>
          </cell>
        </row>
        <row r="25">
          <cell r="A25" t="str">
            <v>Germany</v>
          </cell>
          <cell r="B25">
            <v>741098</v>
          </cell>
          <cell r="C25">
            <v>729638</v>
          </cell>
          <cell r="D25">
            <v>719285</v>
          </cell>
          <cell r="E25">
            <v>710561</v>
          </cell>
          <cell r="F25">
            <v>703797</v>
          </cell>
          <cell r="G25">
            <v>698867</v>
          </cell>
          <cell r="H25">
            <v>695586</v>
          </cell>
          <cell r="I25">
            <v>693872</v>
          </cell>
          <cell r="J25">
            <v>693643</v>
          </cell>
          <cell r="K25">
            <v>694759</v>
          </cell>
          <cell r="L25">
            <v>696838</v>
          </cell>
          <cell r="M25">
            <v>699417</v>
          </cell>
          <cell r="N25">
            <v>702076</v>
          </cell>
          <cell r="O25">
            <v>704373</v>
          </cell>
          <cell r="P25">
            <v>705944</v>
          </cell>
          <cell r="Q25">
            <v>706615</v>
          </cell>
          <cell r="R25">
            <v>706246</v>
          </cell>
          <cell r="S25">
            <v>704682</v>
          </cell>
          <cell r="T25">
            <v>701807</v>
          </cell>
          <cell r="U25">
            <v>697618</v>
          </cell>
          <cell r="V25">
            <v>692358</v>
          </cell>
          <cell r="W25">
            <v>686306</v>
          </cell>
          <cell r="X25">
            <v>679661</v>
          </cell>
          <cell r="Y25">
            <v>672611</v>
          </cell>
          <cell r="Z25">
            <v>665322</v>
          </cell>
          <cell r="AA25">
            <v>657942</v>
          </cell>
          <cell r="AB25">
            <v>650645</v>
          </cell>
          <cell r="AC25">
            <v>643611</v>
          </cell>
          <cell r="AD25">
            <v>636972</v>
          </cell>
        </row>
        <row r="26">
          <cell r="A26" t="str">
            <v>Greece</v>
          </cell>
          <cell r="B26">
            <v>103885</v>
          </cell>
          <cell r="C26">
            <v>105070</v>
          </cell>
          <cell r="D26">
            <v>106624</v>
          </cell>
          <cell r="E26">
            <v>108357</v>
          </cell>
          <cell r="F26">
            <v>110010</v>
          </cell>
          <cell r="G26">
            <v>111328</v>
          </cell>
          <cell r="H26">
            <v>112119</v>
          </cell>
          <cell r="I26">
            <v>112303</v>
          </cell>
          <cell r="J26">
            <v>111863</v>
          </cell>
          <cell r="K26">
            <v>110869</v>
          </cell>
          <cell r="L26">
            <v>109523</v>
          </cell>
          <cell r="M26">
            <v>108004</v>
          </cell>
          <cell r="N26">
            <v>106410</v>
          </cell>
          <cell r="O26">
            <v>104806</v>
          </cell>
          <cell r="P26">
            <v>103222</v>
          </cell>
          <cell r="Q26">
            <v>101654</v>
          </cell>
          <cell r="R26">
            <v>100116</v>
          </cell>
          <cell r="S26">
            <v>98657</v>
          </cell>
          <cell r="T26">
            <v>97321</v>
          </cell>
          <cell r="U26">
            <v>96142</v>
          </cell>
          <cell r="V26">
            <v>95128</v>
          </cell>
          <cell r="W26">
            <v>94289</v>
          </cell>
          <cell r="X26">
            <v>93643</v>
          </cell>
          <cell r="Y26">
            <v>93205</v>
          </cell>
          <cell r="Z26">
            <v>92982</v>
          </cell>
          <cell r="AA26">
            <v>92957</v>
          </cell>
          <cell r="AB26">
            <v>93102</v>
          </cell>
          <cell r="AC26">
            <v>93399</v>
          </cell>
          <cell r="AD26">
            <v>93833</v>
          </cell>
        </row>
        <row r="27">
          <cell r="A27" t="str">
            <v>Hungary</v>
          </cell>
          <cell r="B27">
            <v>94099</v>
          </cell>
          <cell r="C27">
            <v>94205</v>
          </cell>
          <cell r="D27">
            <v>94517</v>
          </cell>
          <cell r="E27">
            <v>94946</v>
          </cell>
          <cell r="F27">
            <v>95440</v>
          </cell>
          <cell r="G27">
            <v>95973</v>
          </cell>
          <cell r="H27">
            <v>96508</v>
          </cell>
          <cell r="I27">
            <v>96986</v>
          </cell>
          <cell r="J27">
            <v>97352</v>
          </cell>
          <cell r="K27">
            <v>97575</v>
          </cell>
          <cell r="L27">
            <v>97663</v>
          </cell>
          <cell r="M27">
            <v>97625</v>
          </cell>
          <cell r="N27">
            <v>97453</v>
          </cell>
          <cell r="O27">
            <v>97151</v>
          </cell>
          <cell r="P27">
            <v>96727</v>
          </cell>
          <cell r="Q27">
            <v>96210</v>
          </cell>
          <cell r="R27">
            <v>95622</v>
          </cell>
          <cell r="S27">
            <v>94978</v>
          </cell>
          <cell r="T27">
            <v>94280</v>
          </cell>
          <cell r="U27">
            <v>93525</v>
          </cell>
          <cell r="V27">
            <v>92712</v>
          </cell>
          <cell r="W27">
            <v>91852</v>
          </cell>
          <cell r="X27">
            <v>90967</v>
          </cell>
          <cell r="Y27">
            <v>90079</v>
          </cell>
          <cell r="Z27">
            <v>89211</v>
          </cell>
          <cell r="AA27">
            <v>88383</v>
          </cell>
          <cell r="AB27">
            <v>87620</v>
          </cell>
          <cell r="AC27">
            <v>86947</v>
          </cell>
          <cell r="AD27">
            <v>86388</v>
          </cell>
        </row>
        <row r="28">
          <cell r="A28" t="str">
            <v>Iceland</v>
          </cell>
          <cell r="B28">
            <v>4158</v>
          </cell>
          <cell r="C28">
            <v>4206</v>
          </cell>
          <cell r="D28">
            <v>4274</v>
          </cell>
          <cell r="E28">
            <v>4357</v>
          </cell>
          <cell r="F28">
            <v>4446</v>
          </cell>
          <cell r="G28">
            <v>4531</v>
          </cell>
          <cell r="H28">
            <v>4606</v>
          </cell>
          <cell r="I28">
            <v>4664</v>
          </cell>
          <cell r="J28">
            <v>4707</v>
          </cell>
          <cell r="K28">
            <v>4734</v>
          </cell>
          <cell r="L28">
            <v>4752</v>
          </cell>
          <cell r="M28">
            <v>4767</v>
          </cell>
          <cell r="N28">
            <v>4778</v>
          </cell>
          <cell r="O28">
            <v>4787</v>
          </cell>
          <cell r="P28">
            <v>4794</v>
          </cell>
          <cell r="Q28">
            <v>4798</v>
          </cell>
          <cell r="R28">
            <v>4798</v>
          </cell>
          <cell r="S28">
            <v>4796</v>
          </cell>
          <cell r="T28">
            <v>4789</v>
          </cell>
          <cell r="U28">
            <v>4779</v>
          </cell>
          <cell r="V28">
            <v>4767</v>
          </cell>
          <cell r="W28">
            <v>4750</v>
          </cell>
          <cell r="X28">
            <v>4732</v>
          </cell>
          <cell r="Y28">
            <v>4713</v>
          </cell>
          <cell r="Z28">
            <v>4693</v>
          </cell>
          <cell r="AA28">
            <v>4673</v>
          </cell>
          <cell r="AB28">
            <v>4652</v>
          </cell>
          <cell r="AC28">
            <v>4634</v>
          </cell>
          <cell r="AD28">
            <v>4619</v>
          </cell>
        </row>
        <row r="29">
          <cell r="A29" t="str">
            <v>Ireland</v>
          </cell>
          <cell r="B29">
            <v>59858</v>
          </cell>
          <cell r="C29">
            <v>61529</v>
          </cell>
          <cell r="D29">
            <v>63218</v>
          </cell>
          <cell r="E29">
            <v>64864.999999999993</v>
          </cell>
          <cell r="F29">
            <v>66411</v>
          </cell>
          <cell r="G29">
            <v>67806</v>
          </cell>
          <cell r="H29">
            <v>69003</v>
          </cell>
          <cell r="I29">
            <v>69961</v>
          </cell>
          <cell r="J29">
            <v>70641</v>
          </cell>
          <cell r="K29">
            <v>71028</v>
          </cell>
          <cell r="L29">
            <v>71148</v>
          </cell>
          <cell r="M29">
            <v>71038</v>
          </cell>
          <cell r="N29">
            <v>70724</v>
          </cell>
          <cell r="O29">
            <v>70227</v>
          </cell>
          <cell r="P29">
            <v>69567</v>
          </cell>
          <cell r="Q29">
            <v>68782</v>
          </cell>
          <cell r="R29">
            <v>67919</v>
          </cell>
          <cell r="S29">
            <v>67029</v>
          </cell>
          <cell r="T29">
            <v>66157</v>
          </cell>
          <cell r="U29">
            <v>65333</v>
          </cell>
          <cell r="V29">
            <v>64575.999999999993</v>
          </cell>
          <cell r="W29">
            <v>63908</v>
          </cell>
          <cell r="X29">
            <v>63362</v>
          </cell>
          <cell r="Y29">
            <v>62968</v>
          </cell>
          <cell r="Z29">
            <v>62749</v>
          </cell>
          <cell r="AA29">
            <v>62695</v>
          </cell>
          <cell r="AB29">
            <v>62797</v>
          </cell>
          <cell r="AC29">
            <v>63045</v>
          </cell>
          <cell r="AD29">
            <v>63433</v>
          </cell>
        </row>
        <row r="30">
          <cell r="A30" t="str">
            <v>Israel</v>
          </cell>
          <cell r="B30">
            <v>131977</v>
          </cell>
          <cell r="C30">
            <v>134670</v>
          </cell>
          <cell r="D30">
            <v>137437</v>
          </cell>
          <cell r="E30">
            <v>140270</v>
          </cell>
          <cell r="F30">
            <v>143146</v>
          </cell>
          <cell r="G30">
            <v>145978</v>
          </cell>
          <cell r="H30">
            <v>148666</v>
          </cell>
          <cell r="I30">
            <v>151120</v>
          </cell>
          <cell r="J30">
            <v>153200</v>
          </cell>
          <cell r="K30">
            <v>154769</v>
          </cell>
          <cell r="L30">
            <v>155787</v>
          </cell>
          <cell r="M30">
            <v>156269</v>
          </cell>
          <cell r="N30">
            <v>156264</v>
          </cell>
          <cell r="O30">
            <v>155870</v>
          </cell>
          <cell r="P30">
            <v>155222</v>
          </cell>
          <cell r="Q30">
            <v>154493</v>
          </cell>
          <cell r="R30">
            <v>153839</v>
          </cell>
          <cell r="S30">
            <v>153363</v>
          </cell>
          <cell r="T30">
            <v>153128</v>
          </cell>
          <cell r="U30">
            <v>153146</v>
          </cell>
          <cell r="V30">
            <v>153357</v>
          </cell>
          <cell r="W30">
            <v>153713</v>
          </cell>
          <cell r="X30">
            <v>154219</v>
          </cell>
          <cell r="Y30">
            <v>154883</v>
          </cell>
          <cell r="Z30">
            <v>155719</v>
          </cell>
          <cell r="AA30">
            <v>156721</v>
          </cell>
          <cell r="AB30">
            <v>157870</v>
          </cell>
          <cell r="AC30">
            <v>159145</v>
          </cell>
          <cell r="AD30">
            <v>160534</v>
          </cell>
        </row>
        <row r="31">
          <cell r="A31" t="str">
            <v>Italy</v>
          </cell>
          <cell r="B31">
            <v>526984</v>
          </cell>
          <cell r="C31">
            <v>532448</v>
          </cell>
          <cell r="D31">
            <v>538918</v>
          </cell>
          <cell r="E31">
            <v>545757</v>
          </cell>
          <cell r="F31">
            <v>552255</v>
          </cell>
          <cell r="G31">
            <v>557811</v>
          </cell>
          <cell r="H31">
            <v>561953</v>
          </cell>
          <cell r="I31">
            <v>564396</v>
          </cell>
          <cell r="J31">
            <v>564987</v>
          </cell>
          <cell r="K31">
            <v>563806</v>
          </cell>
          <cell r="L31">
            <v>561350</v>
          </cell>
          <cell r="M31">
            <v>558119</v>
          </cell>
          <cell r="N31">
            <v>554405</v>
          </cell>
          <cell r="O31">
            <v>550497</v>
          </cell>
          <cell r="P31">
            <v>546621</v>
          </cell>
          <cell r="Q31">
            <v>542903</v>
          </cell>
          <cell r="R31">
            <v>539477</v>
          </cell>
          <cell r="S31">
            <v>536500</v>
          </cell>
          <cell r="T31">
            <v>534076</v>
          </cell>
          <cell r="U31">
            <v>532229</v>
          </cell>
          <cell r="V31">
            <v>530856</v>
          </cell>
          <cell r="W31">
            <v>529869</v>
          </cell>
          <cell r="X31">
            <v>529250</v>
          </cell>
          <cell r="Y31">
            <v>528988</v>
          </cell>
          <cell r="Z31">
            <v>529074</v>
          </cell>
          <cell r="AA31">
            <v>529476</v>
          </cell>
          <cell r="AB31">
            <v>530153</v>
          </cell>
          <cell r="AC31">
            <v>531058</v>
          </cell>
          <cell r="AD31">
            <v>532159</v>
          </cell>
        </row>
        <row r="32">
          <cell r="A32" t="str">
            <v>Japan</v>
          </cell>
          <cell r="B32">
            <v>1132503</v>
          </cell>
          <cell r="C32">
            <v>1124767</v>
          </cell>
          <cell r="D32">
            <v>1118257</v>
          </cell>
          <cell r="E32">
            <v>1112779</v>
          </cell>
          <cell r="F32">
            <v>1107941</v>
          </cell>
          <cell r="G32">
            <v>1103149</v>
          </cell>
          <cell r="H32">
            <v>1097900</v>
          </cell>
          <cell r="I32">
            <v>1091938</v>
          </cell>
          <cell r="J32">
            <v>1085060</v>
          </cell>
          <cell r="K32">
            <v>1077196</v>
          </cell>
          <cell r="L32">
            <v>1068563</v>
          </cell>
          <cell r="M32">
            <v>1059396</v>
          </cell>
          <cell r="N32">
            <v>1049831</v>
          </cell>
          <cell r="O32">
            <v>1040016.0000000001</v>
          </cell>
          <cell r="P32">
            <v>1030098</v>
          </cell>
          <cell r="Q32">
            <v>1020239</v>
          </cell>
          <cell r="R32">
            <v>1010608</v>
          </cell>
          <cell r="S32">
            <v>1001360</v>
          </cell>
          <cell r="T32">
            <v>992620</v>
          </cell>
          <cell r="U32">
            <v>984455</v>
          </cell>
          <cell r="V32">
            <v>976836</v>
          </cell>
          <cell r="W32">
            <v>969740</v>
          </cell>
          <cell r="X32">
            <v>963191</v>
          </cell>
          <cell r="Y32">
            <v>957216</v>
          </cell>
          <cell r="Z32">
            <v>951834</v>
          </cell>
          <cell r="AA32">
            <v>946998</v>
          </cell>
          <cell r="AB32">
            <v>942639</v>
          </cell>
          <cell r="AC32">
            <v>938696</v>
          </cell>
          <cell r="AD32">
            <v>935095</v>
          </cell>
        </row>
        <row r="33">
          <cell r="A33" t="str">
            <v>Latvia</v>
          </cell>
          <cell r="B33">
            <v>19615</v>
          </cell>
          <cell r="C33">
            <v>20163</v>
          </cell>
          <cell r="D33">
            <v>20704</v>
          </cell>
          <cell r="E33">
            <v>21179</v>
          </cell>
          <cell r="F33">
            <v>21557</v>
          </cell>
          <cell r="G33">
            <v>21859</v>
          </cell>
          <cell r="H33">
            <v>22102</v>
          </cell>
          <cell r="I33">
            <v>22277</v>
          </cell>
          <cell r="J33">
            <v>22387</v>
          </cell>
          <cell r="K33">
            <v>22445</v>
          </cell>
          <cell r="L33">
            <v>22474</v>
          </cell>
          <cell r="M33">
            <v>22487</v>
          </cell>
          <cell r="N33">
            <v>22484</v>
          </cell>
          <cell r="O33">
            <v>22460</v>
          </cell>
          <cell r="P33">
            <v>22407</v>
          </cell>
          <cell r="Q33">
            <v>22310</v>
          </cell>
          <cell r="R33">
            <v>22160</v>
          </cell>
          <cell r="S33">
            <v>21956</v>
          </cell>
          <cell r="T33">
            <v>21692</v>
          </cell>
          <cell r="U33">
            <v>21366</v>
          </cell>
          <cell r="V33">
            <v>20985</v>
          </cell>
          <cell r="W33">
            <v>20566</v>
          </cell>
          <cell r="X33">
            <v>20125</v>
          </cell>
          <cell r="Y33">
            <v>19673</v>
          </cell>
          <cell r="Z33">
            <v>19227</v>
          </cell>
          <cell r="AA33">
            <v>18800</v>
          </cell>
          <cell r="AB33">
            <v>18410</v>
          </cell>
          <cell r="AC33">
            <v>18071</v>
          </cell>
          <cell r="AD33">
            <v>17802</v>
          </cell>
        </row>
        <row r="34">
          <cell r="A34" t="str">
            <v>Lithuania</v>
          </cell>
          <cell r="B34">
            <v>31259</v>
          </cell>
          <cell r="C34">
            <v>30900</v>
          </cell>
          <cell r="D34">
            <v>30866</v>
          </cell>
          <cell r="E34">
            <v>31097</v>
          </cell>
          <cell r="F34">
            <v>31514</v>
          </cell>
          <cell r="G34">
            <v>32017.000000000004</v>
          </cell>
          <cell r="H34">
            <v>32518</v>
          </cell>
          <cell r="I34">
            <v>32961</v>
          </cell>
          <cell r="J34">
            <v>33313</v>
          </cell>
          <cell r="K34">
            <v>33576</v>
          </cell>
          <cell r="L34">
            <v>33788</v>
          </cell>
          <cell r="M34">
            <v>33971</v>
          </cell>
          <cell r="N34">
            <v>34114</v>
          </cell>
          <cell r="O34">
            <v>34203</v>
          </cell>
          <cell r="P34">
            <v>34221</v>
          </cell>
          <cell r="Q34">
            <v>34154</v>
          </cell>
          <cell r="R34">
            <v>33995</v>
          </cell>
          <cell r="S34">
            <v>33738</v>
          </cell>
          <cell r="T34">
            <v>33381</v>
          </cell>
          <cell r="U34">
            <v>32921</v>
          </cell>
          <cell r="V34">
            <v>32372</v>
          </cell>
          <cell r="W34">
            <v>31753</v>
          </cell>
          <cell r="X34">
            <v>31083</v>
          </cell>
          <cell r="Y34">
            <v>30377</v>
          </cell>
          <cell r="Z34">
            <v>29645</v>
          </cell>
          <cell r="AA34">
            <v>28903</v>
          </cell>
          <cell r="AB34">
            <v>28174</v>
          </cell>
          <cell r="AC34">
            <v>27485</v>
          </cell>
          <cell r="AD34">
            <v>26864</v>
          </cell>
        </row>
        <row r="35">
          <cell r="A35" t="str">
            <v>Luxembourg</v>
          </cell>
          <cell r="B35">
            <v>5300</v>
          </cell>
          <cell r="C35">
            <v>5280</v>
          </cell>
          <cell r="D35">
            <v>5282</v>
          </cell>
          <cell r="E35">
            <v>5312</v>
          </cell>
          <cell r="F35">
            <v>5370</v>
          </cell>
          <cell r="G35">
            <v>5452</v>
          </cell>
          <cell r="H35">
            <v>5552</v>
          </cell>
          <cell r="I35">
            <v>5665</v>
          </cell>
          <cell r="J35">
            <v>5784</v>
          </cell>
          <cell r="K35">
            <v>5905</v>
          </cell>
          <cell r="L35">
            <v>6022</v>
          </cell>
          <cell r="M35">
            <v>6130</v>
          </cell>
          <cell r="N35">
            <v>6230</v>
          </cell>
          <cell r="O35">
            <v>6320</v>
          </cell>
          <cell r="P35">
            <v>6403</v>
          </cell>
          <cell r="Q35">
            <v>6484</v>
          </cell>
          <cell r="R35">
            <v>6566</v>
          </cell>
          <cell r="S35">
            <v>6650</v>
          </cell>
          <cell r="T35">
            <v>6737</v>
          </cell>
          <cell r="U35">
            <v>6826</v>
          </cell>
          <cell r="V35">
            <v>6916</v>
          </cell>
          <cell r="W35">
            <v>7005</v>
          </cell>
          <cell r="X35">
            <v>7090</v>
          </cell>
          <cell r="Y35">
            <v>7170</v>
          </cell>
          <cell r="Z35">
            <v>7242</v>
          </cell>
          <cell r="AA35">
            <v>7307</v>
          </cell>
          <cell r="AB35">
            <v>7363</v>
          </cell>
          <cell r="AC35">
            <v>7410</v>
          </cell>
          <cell r="AD35">
            <v>7445</v>
          </cell>
        </row>
        <row r="36">
          <cell r="A36" t="str">
            <v>Malta</v>
          </cell>
          <cell r="B36">
            <v>3944</v>
          </cell>
          <cell r="C36">
            <v>3859</v>
          </cell>
          <cell r="D36">
            <v>3819</v>
          </cell>
          <cell r="E36">
            <v>3817</v>
          </cell>
          <cell r="F36">
            <v>3842</v>
          </cell>
          <cell r="G36">
            <v>3879</v>
          </cell>
          <cell r="H36">
            <v>3913</v>
          </cell>
          <cell r="I36">
            <v>3937</v>
          </cell>
          <cell r="J36">
            <v>3948</v>
          </cell>
          <cell r="K36">
            <v>3948</v>
          </cell>
          <cell r="L36">
            <v>3942</v>
          </cell>
          <cell r="M36">
            <v>3934</v>
          </cell>
          <cell r="N36">
            <v>3928</v>
          </cell>
          <cell r="O36">
            <v>3922</v>
          </cell>
          <cell r="P36">
            <v>3916</v>
          </cell>
          <cell r="Q36">
            <v>3910</v>
          </cell>
          <cell r="R36">
            <v>3902</v>
          </cell>
          <cell r="S36">
            <v>3892</v>
          </cell>
          <cell r="T36">
            <v>3880</v>
          </cell>
          <cell r="U36">
            <v>3862</v>
          </cell>
          <cell r="V36">
            <v>3841</v>
          </cell>
          <cell r="W36">
            <v>3814</v>
          </cell>
          <cell r="X36">
            <v>3783</v>
          </cell>
          <cell r="Y36">
            <v>3749</v>
          </cell>
          <cell r="Z36">
            <v>3712</v>
          </cell>
          <cell r="AA36">
            <v>3673</v>
          </cell>
          <cell r="AB36">
            <v>3635</v>
          </cell>
          <cell r="AC36">
            <v>3597</v>
          </cell>
          <cell r="AD36">
            <v>3563</v>
          </cell>
        </row>
        <row r="37">
          <cell r="A37" t="str">
            <v>Mexico</v>
          </cell>
          <cell r="B37">
            <v>2411968</v>
          </cell>
          <cell r="C37">
            <v>2394538</v>
          </cell>
          <cell r="D37">
            <v>2376796</v>
          </cell>
          <cell r="E37">
            <v>2359172</v>
          </cell>
          <cell r="F37">
            <v>2341723</v>
          </cell>
          <cell r="G37">
            <v>2324128</v>
          </cell>
          <cell r="H37">
            <v>2306232</v>
          </cell>
          <cell r="I37">
            <v>2288251</v>
          </cell>
          <cell r="J37">
            <v>2270464</v>
          </cell>
          <cell r="K37">
            <v>2253139</v>
          </cell>
          <cell r="L37">
            <v>2236417</v>
          </cell>
          <cell r="M37">
            <v>2220374</v>
          </cell>
          <cell r="N37">
            <v>2205039</v>
          </cell>
          <cell r="O37">
            <v>2190388</v>
          </cell>
          <cell r="P37">
            <v>2176315</v>
          </cell>
          <cell r="Q37">
            <v>2162577</v>
          </cell>
          <cell r="R37">
            <v>2148926</v>
          </cell>
          <cell r="S37">
            <v>2135194</v>
          </cell>
          <cell r="T37">
            <v>2121244</v>
          </cell>
          <cell r="U37">
            <v>2106988</v>
          </cell>
          <cell r="V37">
            <v>2092409.9999999998</v>
          </cell>
          <cell r="W37">
            <v>2077474.0000000002</v>
          </cell>
          <cell r="X37">
            <v>2062106.0000000002</v>
          </cell>
          <cell r="Y37">
            <v>2046203</v>
          </cell>
          <cell r="Z37">
            <v>2029680</v>
          </cell>
          <cell r="AA37">
            <v>2012564</v>
          </cell>
          <cell r="AB37">
            <v>1994929</v>
          </cell>
          <cell r="AC37">
            <v>1976861</v>
          </cell>
          <cell r="AD37">
            <v>1958452</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A39" t="str">
            <v>Netherlands</v>
          </cell>
          <cell r="B39">
            <v>197277</v>
          </cell>
          <cell r="C39">
            <v>196484</v>
          </cell>
          <cell r="D39">
            <v>195010</v>
          </cell>
          <cell r="E39">
            <v>192948</v>
          </cell>
          <cell r="F39">
            <v>190483</v>
          </cell>
          <cell r="G39">
            <v>187900</v>
          </cell>
          <cell r="H39">
            <v>185452</v>
          </cell>
          <cell r="I39">
            <v>183294</v>
          </cell>
          <cell r="J39">
            <v>181546</v>
          </cell>
          <cell r="K39">
            <v>180262</v>
          </cell>
          <cell r="L39">
            <v>179368</v>
          </cell>
          <cell r="M39">
            <v>178790</v>
          </cell>
          <cell r="N39">
            <v>178505</v>
          </cell>
          <cell r="O39">
            <v>178482</v>
          </cell>
          <cell r="P39">
            <v>178680</v>
          </cell>
          <cell r="Q39">
            <v>179034</v>
          </cell>
          <cell r="R39">
            <v>179476</v>
          </cell>
          <cell r="S39">
            <v>179950</v>
          </cell>
          <cell r="T39">
            <v>180412</v>
          </cell>
          <cell r="U39">
            <v>180836</v>
          </cell>
          <cell r="V39">
            <v>181222</v>
          </cell>
          <cell r="W39">
            <v>181564</v>
          </cell>
          <cell r="X39">
            <v>181842</v>
          </cell>
          <cell r="Y39">
            <v>182045</v>
          </cell>
          <cell r="Z39">
            <v>182171</v>
          </cell>
          <cell r="AA39">
            <v>182230</v>
          </cell>
          <cell r="AB39">
            <v>182225</v>
          </cell>
          <cell r="AC39">
            <v>182144</v>
          </cell>
          <cell r="AD39">
            <v>181973</v>
          </cell>
        </row>
        <row r="40">
          <cell r="A40" t="str">
            <v>New Zealand</v>
          </cell>
          <cell r="B40">
            <v>56423</v>
          </cell>
          <cell r="C40">
            <v>57389</v>
          </cell>
          <cell r="D40">
            <v>58582</v>
          </cell>
          <cell r="E40">
            <v>59862</v>
          </cell>
          <cell r="F40">
            <v>61056</v>
          </cell>
          <cell r="G40">
            <v>62023</v>
          </cell>
          <cell r="H40">
            <v>62665</v>
          </cell>
          <cell r="I40">
            <v>62956</v>
          </cell>
          <cell r="J40">
            <v>62926</v>
          </cell>
          <cell r="K40">
            <v>62669</v>
          </cell>
          <cell r="L40">
            <v>62335</v>
          </cell>
          <cell r="M40">
            <v>62049</v>
          </cell>
          <cell r="N40">
            <v>61862</v>
          </cell>
          <cell r="O40">
            <v>61807</v>
          </cell>
          <cell r="P40">
            <v>61877</v>
          </cell>
          <cell r="Q40">
            <v>62017</v>
          </cell>
          <cell r="R40">
            <v>62175</v>
          </cell>
          <cell r="S40">
            <v>62336</v>
          </cell>
          <cell r="T40">
            <v>62475</v>
          </cell>
          <cell r="U40">
            <v>62576</v>
          </cell>
          <cell r="V40">
            <v>62632</v>
          </cell>
          <cell r="W40">
            <v>62641</v>
          </cell>
          <cell r="X40">
            <v>62602</v>
          </cell>
          <cell r="Y40">
            <v>62516</v>
          </cell>
          <cell r="Z40">
            <v>62391</v>
          </cell>
          <cell r="AA40">
            <v>62245</v>
          </cell>
          <cell r="AB40">
            <v>62096</v>
          </cell>
          <cell r="AC40">
            <v>61962</v>
          </cell>
          <cell r="AD40">
            <v>61860</v>
          </cell>
        </row>
        <row r="41">
          <cell r="A41" t="str">
            <v>Niue</v>
          </cell>
          <cell r="B41">
            <v>44.407453545265454</v>
          </cell>
          <cell r="C41">
            <v>42.701902294871644</v>
          </cell>
          <cell r="D41">
            <v>40.896043715660667</v>
          </cell>
          <cell r="E41">
            <v>39.09217513684483</v>
          </cell>
          <cell r="F41">
            <v>37.087114733727852</v>
          </cell>
          <cell r="G41">
            <v>35.036754845955144</v>
          </cell>
          <cell r="H41">
            <v>33.11839631204991</v>
          </cell>
          <cell r="I41">
            <v>31.423400964447389</v>
          </cell>
          <cell r="J41">
            <v>30.154418593847257</v>
          </cell>
          <cell r="K41">
            <v>29.240374244235142</v>
          </cell>
          <cell r="L41">
            <v>28.568893575093998</v>
          </cell>
          <cell r="M41">
            <v>28.145792434104656</v>
          </cell>
          <cell r="N41">
            <v>27.759817880349765</v>
          </cell>
          <cell r="O41">
            <v>27.285731372221832</v>
          </cell>
          <cell r="P41">
            <v>26.763413795388594</v>
          </cell>
          <cell r="Q41">
            <v>26.192270960720279</v>
          </cell>
          <cell r="R41">
            <v>25.651437384523433</v>
          </cell>
          <cell r="S41">
            <v>25.088973438522977</v>
          </cell>
          <cell r="T41">
            <v>24.504176613176693</v>
          </cell>
          <cell r="U41">
            <v>23.925802891046708</v>
          </cell>
          <cell r="V41">
            <v>23.410255051935074</v>
          </cell>
          <cell r="W41">
            <v>22.82143195093424</v>
          </cell>
          <cell r="X41">
            <v>22.32362310502613</v>
          </cell>
          <cell r="Y41">
            <v>21.84685153588434</v>
          </cell>
          <cell r="Z41">
            <v>21.474774552496854</v>
          </cell>
          <cell r="AA41">
            <v>21.133360936486433</v>
          </cell>
          <cell r="AB41">
            <v>20.891991078637368</v>
          </cell>
          <cell r="AC41">
            <v>20.573395766900283</v>
          </cell>
          <cell r="AD41">
            <v>20.276726893221948</v>
          </cell>
        </row>
        <row r="42">
          <cell r="A42" t="str">
            <v>Norway</v>
          </cell>
          <cell r="B42">
            <v>56935</v>
          </cell>
          <cell r="C42">
            <v>56988</v>
          </cell>
          <cell r="D42">
            <v>57302</v>
          </cell>
          <cell r="E42">
            <v>57838</v>
          </cell>
          <cell r="F42">
            <v>58518</v>
          </cell>
          <cell r="G42">
            <v>59235</v>
          </cell>
          <cell r="H42">
            <v>59908</v>
          </cell>
          <cell r="I42">
            <v>60504</v>
          </cell>
          <cell r="J42">
            <v>61020</v>
          </cell>
          <cell r="K42">
            <v>61483</v>
          </cell>
          <cell r="L42">
            <v>61948</v>
          </cell>
          <cell r="M42">
            <v>62455</v>
          </cell>
          <cell r="N42">
            <v>63012</v>
          </cell>
          <cell r="O42">
            <v>63620</v>
          </cell>
          <cell r="P42">
            <v>64274</v>
          </cell>
          <cell r="Q42">
            <v>64947.999999999993</v>
          </cell>
          <cell r="R42">
            <v>65618</v>
          </cell>
          <cell r="S42">
            <v>66267</v>
          </cell>
          <cell r="T42">
            <v>66877</v>
          </cell>
          <cell r="U42">
            <v>67432</v>
          </cell>
          <cell r="V42">
            <v>67928</v>
          </cell>
          <cell r="W42">
            <v>68360</v>
          </cell>
          <cell r="X42">
            <v>68726</v>
          </cell>
          <cell r="Y42">
            <v>69023</v>
          </cell>
          <cell r="Z42">
            <v>69250</v>
          </cell>
          <cell r="AA42">
            <v>69421</v>
          </cell>
          <cell r="AB42">
            <v>69551</v>
          </cell>
          <cell r="AC42">
            <v>69654</v>
          </cell>
          <cell r="AD42">
            <v>69749</v>
          </cell>
        </row>
        <row r="43">
          <cell r="A43" t="str">
            <v>Palau</v>
          </cell>
          <cell r="B43">
            <v>471.46940657704459</v>
          </cell>
          <cell r="C43">
            <v>458.04807187932624</v>
          </cell>
          <cell r="D43">
            <v>446.19672710635678</v>
          </cell>
          <cell r="E43">
            <v>433.84739270054433</v>
          </cell>
          <cell r="F43">
            <v>423.73833163088875</v>
          </cell>
          <cell r="G43">
            <v>413.4618429855534</v>
          </cell>
          <cell r="H43">
            <v>407.01036437883653</v>
          </cell>
          <cell r="I43">
            <v>401.80832474328849</v>
          </cell>
          <cell r="J43">
            <v>400.32698723315184</v>
          </cell>
          <cell r="K43">
            <v>397.73175478271867</v>
          </cell>
          <cell r="L43">
            <v>398.5224325841636</v>
          </cell>
          <cell r="M43">
            <v>400.91957032101033</v>
          </cell>
          <cell r="N43">
            <v>403.27530204063567</v>
          </cell>
          <cell r="O43">
            <v>404.45174092064661</v>
          </cell>
          <cell r="P43">
            <v>404.09490508103721</v>
          </cell>
          <cell r="Q43">
            <v>402.79464714227595</v>
          </cell>
          <cell r="R43">
            <v>400.58403294480729</v>
          </cell>
          <cell r="S43">
            <v>398.6006345638537</v>
          </cell>
          <cell r="T43">
            <v>396.45955378589372</v>
          </cell>
          <cell r="U43">
            <v>395.12182763588726</v>
          </cell>
          <cell r="V43">
            <v>393.47117651026883</v>
          </cell>
          <cell r="W43">
            <v>392.63901894861442</v>
          </cell>
          <cell r="X43">
            <v>392.08205458264251</v>
          </cell>
          <cell r="Y43">
            <v>391.83104307142878</v>
          </cell>
          <cell r="Z43">
            <v>391.89327762750997</v>
          </cell>
          <cell r="AA43">
            <v>392.79445730420827</v>
          </cell>
          <cell r="AB43">
            <v>393.70384899714088</v>
          </cell>
          <cell r="AC43">
            <v>394.34019980547401</v>
          </cell>
          <cell r="AD43">
            <v>395.01059017500154</v>
          </cell>
        </row>
        <row r="44">
          <cell r="A44" t="str">
            <v>Poland</v>
          </cell>
          <cell r="B44">
            <v>360301</v>
          </cell>
          <cell r="C44">
            <v>360979</v>
          </cell>
          <cell r="D44">
            <v>364464</v>
          </cell>
          <cell r="E44">
            <v>370104</v>
          </cell>
          <cell r="F44">
            <v>377130</v>
          </cell>
          <cell r="G44">
            <v>384662</v>
          </cell>
          <cell r="H44">
            <v>391876</v>
          </cell>
          <cell r="I44">
            <v>398159</v>
          </cell>
          <cell r="J44">
            <v>403102</v>
          </cell>
          <cell r="K44">
            <v>406602</v>
          </cell>
          <cell r="L44">
            <v>408967</v>
          </cell>
          <cell r="M44">
            <v>410434</v>
          </cell>
          <cell r="N44">
            <v>410966</v>
          </cell>
          <cell r="O44">
            <v>410522</v>
          </cell>
          <cell r="P44">
            <v>409079</v>
          </cell>
          <cell r="Q44">
            <v>406692</v>
          </cell>
          <cell r="R44">
            <v>403445</v>
          </cell>
          <cell r="S44">
            <v>399412</v>
          </cell>
          <cell r="T44">
            <v>394632</v>
          </cell>
          <cell r="U44">
            <v>389130</v>
          </cell>
          <cell r="V44">
            <v>382987</v>
          </cell>
          <cell r="W44">
            <v>376331</v>
          </cell>
          <cell r="X44">
            <v>369318</v>
          </cell>
          <cell r="Y44">
            <v>362030</v>
          </cell>
          <cell r="Z44">
            <v>354509</v>
          </cell>
          <cell r="AA44">
            <v>346851</v>
          </cell>
          <cell r="AB44">
            <v>339236</v>
          </cell>
          <cell r="AC44">
            <v>331900</v>
          </cell>
          <cell r="AD44">
            <v>325121</v>
          </cell>
        </row>
        <row r="45">
          <cell r="A45" t="str">
            <v>Portugal</v>
          </cell>
          <cell r="B45">
            <v>111899</v>
          </cell>
          <cell r="C45">
            <v>110807</v>
          </cell>
          <cell r="D45">
            <v>109395</v>
          </cell>
          <cell r="E45">
            <v>107692</v>
          </cell>
          <cell r="F45">
            <v>105759</v>
          </cell>
          <cell r="G45">
            <v>103688</v>
          </cell>
          <cell r="H45">
            <v>101570</v>
          </cell>
          <cell r="I45">
            <v>99469</v>
          </cell>
          <cell r="J45">
            <v>97427</v>
          </cell>
          <cell r="K45">
            <v>95458</v>
          </cell>
          <cell r="L45">
            <v>93554</v>
          </cell>
          <cell r="M45">
            <v>91716</v>
          </cell>
          <cell r="N45">
            <v>89975</v>
          </cell>
          <cell r="O45">
            <v>88364</v>
          </cell>
          <cell r="P45">
            <v>86907</v>
          </cell>
          <cell r="Q45">
            <v>85616</v>
          </cell>
          <cell r="R45">
            <v>84495</v>
          </cell>
          <cell r="S45">
            <v>83554</v>
          </cell>
          <cell r="T45">
            <v>82794</v>
          </cell>
          <cell r="U45">
            <v>82215</v>
          </cell>
          <cell r="V45">
            <v>81797</v>
          </cell>
          <cell r="W45">
            <v>81513</v>
          </cell>
          <cell r="X45">
            <v>81343</v>
          </cell>
          <cell r="Y45">
            <v>81274</v>
          </cell>
          <cell r="Z45">
            <v>81296</v>
          </cell>
          <cell r="AA45">
            <v>81397</v>
          </cell>
          <cell r="AB45">
            <v>81553</v>
          </cell>
          <cell r="AC45">
            <v>81735</v>
          </cell>
          <cell r="AD45">
            <v>81914</v>
          </cell>
        </row>
        <row r="46">
          <cell r="A46" t="str">
            <v>Republic of Korea</v>
          </cell>
          <cell r="B46">
            <v>489537</v>
          </cell>
          <cell r="C46">
            <v>472484</v>
          </cell>
          <cell r="D46">
            <v>460698</v>
          </cell>
          <cell r="E46">
            <v>454202</v>
          </cell>
          <cell r="F46">
            <v>452374</v>
          </cell>
          <cell r="G46">
            <v>453613</v>
          </cell>
          <cell r="H46">
            <v>456414</v>
          </cell>
          <cell r="I46">
            <v>459922</v>
          </cell>
          <cell r="J46">
            <v>463389</v>
          </cell>
          <cell r="K46">
            <v>466347</v>
          </cell>
          <cell r="L46">
            <v>468816</v>
          </cell>
          <cell r="M46">
            <v>470805</v>
          </cell>
          <cell r="N46">
            <v>472134</v>
          </cell>
          <cell r="O46">
            <v>472794</v>
          </cell>
          <cell r="P46">
            <v>472944</v>
          </cell>
          <cell r="Q46">
            <v>472889</v>
          </cell>
          <cell r="R46">
            <v>472849</v>
          </cell>
          <cell r="S46">
            <v>472851</v>
          </cell>
          <cell r="T46">
            <v>472891</v>
          </cell>
          <cell r="U46">
            <v>472915</v>
          </cell>
          <cell r="V46">
            <v>472772</v>
          </cell>
          <cell r="W46">
            <v>472308</v>
          </cell>
          <cell r="X46">
            <v>471412</v>
          </cell>
          <cell r="Y46">
            <v>469940</v>
          </cell>
          <cell r="Z46">
            <v>467757</v>
          </cell>
          <cell r="AA46">
            <v>464843</v>
          </cell>
          <cell r="AB46">
            <v>461225</v>
          </cell>
          <cell r="AC46">
            <v>456954</v>
          </cell>
          <cell r="AD46">
            <v>452067</v>
          </cell>
        </row>
        <row r="47">
          <cell r="A47" t="str">
            <v>Romania</v>
          </cell>
          <cell r="B47">
            <v>216309</v>
          </cell>
          <cell r="C47">
            <v>216561</v>
          </cell>
          <cell r="D47">
            <v>217225</v>
          </cell>
          <cell r="E47">
            <v>218132</v>
          </cell>
          <cell r="F47">
            <v>219155</v>
          </cell>
          <cell r="G47">
            <v>220203</v>
          </cell>
          <cell r="H47">
            <v>221159</v>
          </cell>
          <cell r="I47">
            <v>221878</v>
          </cell>
          <cell r="J47">
            <v>222243</v>
          </cell>
          <cell r="K47">
            <v>222185</v>
          </cell>
          <cell r="L47">
            <v>221722</v>
          </cell>
          <cell r="M47">
            <v>220855</v>
          </cell>
          <cell r="N47">
            <v>219547</v>
          </cell>
          <cell r="O47">
            <v>217733</v>
          </cell>
          <cell r="P47">
            <v>215356</v>
          </cell>
          <cell r="Q47">
            <v>212454</v>
          </cell>
          <cell r="R47">
            <v>209101</v>
          </cell>
          <cell r="S47">
            <v>205385</v>
          </cell>
          <cell r="T47">
            <v>201396</v>
          </cell>
          <cell r="U47">
            <v>197230</v>
          </cell>
          <cell r="V47">
            <v>193006</v>
          </cell>
          <cell r="W47">
            <v>188863</v>
          </cell>
          <cell r="X47">
            <v>184930</v>
          </cell>
          <cell r="Y47">
            <v>181330</v>
          </cell>
          <cell r="Z47">
            <v>178152</v>
          </cell>
          <cell r="AA47">
            <v>175399</v>
          </cell>
          <cell r="AB47">
            <v>173069</v>
          </cell>
          <cell r="AC47">
            <v>171176</v>
          </cell>
          <cell r="AD47">
            <v>169731</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row>
        <row r="49">
          <cell r="A49" t="str">
            <v>Slovakia</v>
          </cell>
          <cell r="B49">
            <v>51967</v>
          </cell>
          <cell r="C49">
            <v>52048</v>
          </cell>
          <cell r="D49">
            <v>52516</v>
          </cell>
          <cell r="E49">
            <v>53269</v>
          </cell>
          <cell r="F49">
            <v>54188</v>
          </cell>
          <cell r="G49">
            <v>55153</v>
          </cell>
          <cell r="H49">
            <v>56047</v>
          </cell>
          <cell r="I49">
            <v>56792</v>
          </cell>
          <cell r="J49">
            <v>57335</v>
          </cell>
          <cell r="K49">
            <v>57675</v>
          </cell>
          <cell r="L49">
            <v>57865</v>
          </cell>
          <cell r="M49">
            <v>57949</v>
          </cell>
          <cell r="N49">
            <v>57927</v>
          </cell>
          <cell r="O49">
            <v>57792</v>
          </cell>
          <cell r="P49">
            <v>57537</v>
          </cell>
          <cell r="Q49">
            <v>57163</v>
          </cell>
          <cell r="R49">
            <v>56676</v>
          </cell>
          <cell r="S49">
            <v>56087</v>
          </cell>
          <cell r="T49">
            <v>55400</v>
          </cell>
          <cell r="U49">
            <v>54619</v>
          </cell>
          <cell r="V49">
            <v>53761</v>
          </cell>
          <cell r="W49">
            <v>52848</v>
          </cell>
          <cell r="X49">
            <v>51908</v>
          </cell>
          <cell r="Y49">
            <v>50964</v>
          </cell>
          <cell r="Z49">
            <v>50038</v>
          </cell>
          <cell r="AA49">
            <v>49145</v>
          </cell>
          <cell r="AB49">
            <v>48307</v>
          </cell>
          <cell r="AC49">
            <v>47547</v>
          </cell>
          <cell r="AD49">
            <v>46889</v>
          </cell>
        </row>
        <row r="50">
          <cell r="A50" t="str">
            <v>United Kingdom</v>
          </cell>
          <cell r="B50">
            <v>685617</v>
          </cell>
          <cell r="C50">
            <v>690862</v>
          </cell>
          <cell r="D50">
            <v>701290</v>
          </cell>
          <cell r="E50">
            <v>715386</v>
          </cell>
          <cell r="F50">
            <v>730868</v>
          </cell>
          <cell r="G50">
            <v>745207</v>
          </cell>
          <cell r="H50">
            <v>756497</v>
          </cell>
          <cell r="I50">
            <v>763963</v>
          </cell>
          <cell r="J50">
            <v>767604</v>
          </cell>
          <cell r="K50">
            <v>768253</v>
          </cell>
          <cell r="L50">
            <v>767636</v>
          </cell>
          <cell r="M50">
            <v>767142</v>
          </cell>
          <cell r="N50">
            <v>767238</v>
          </cell>
          <cell r="O50">
            <v>768137</v>
          </cell>
          <cell r="P50">
            <v>769728</v>
          </cell>
          <cell r="Q50">
            <v>771475</v>
          </cell>
          <cell r="R50">
            <v>772941</v>
          </cell>
          <cell r="S50">
            <v>774012</v>
          </cell>
          <cell r="T50">
            <v>774554</v>
          </cell>
          <cell r="U50">
            <v>774479</v>
          </cell>
          <cell r="V50">
            <v>773840</v>
          </cell>
          <cell r="W50">
            <v>772731</v>
          </cell>
          <cell r="X50">
            <v>771242</v>
          </cell>
          <cell r="Y50">
            <v>769449</v>
          </cell>
          <cell r="Z50">
            <v>767438</v>
          </cell>
          <cell r="AA50">
            <v>765363</v>
          </cell>
          <cell r="AB50">
            <v>763422</v>
          </cell>
          <cell r="AC50">
            <v>761801</v>
          </cell>
          <cell r="AD50">
            <v>760722</v>
          </cell>
        </row>
        <row r="51">
          <cell r="A51" t="str">
            <v>United States of America</v>
          </cell>
          <cell r="B51">
            <v>4082971</v>
          </cell>
          <cell r="C51">
            <v>4119314.9999999995</v>
          </cell>
          <cell r="D51">
            <v>4153837.9999999995</v>
          </cell>
          <cell r="E51">
            <v>4183013</v>
          </cell>
          <cell r="F51">
            <v>4203667</v>
          </cell>
          <cell r="G51">
            <v>4215397</v>
          </cell>
          <cell r="H51">
            <v>4218979</v>
          </cell>
          <cell r="I51">
            <v>4215667</v>
          </cell>
          <cell r="J51">
            <v>4208545</v>
          </cell>
          <cell r="K51">
            <v>4201785</v>
          </cell>
          <cell r="L51">
            <v>4199402</v>
          </cell>
          <cell r="M51">
            <v>4204246</v>
          </cell>
          <cell r="N51">
            <v>4217360</v>
          </cell>
          <cell r="O51">
            <v>4238504</v>
          </cell>
          <cell r="P51">
            <v>4266003</v>
          </cell>
          <cell r="Q51">
            <v>4296424</v>
          </cell>
          <cell r="R51">
            <v>4326803</v>
          </cell>
          <cell r="S51">
            <v>4355744</v>
          </cell>
          <cell r="T51">
            <v>4382366</v>
          </cell>
          <cell r="U51">
            <v>4406504</v>
          </cell>
          <cell r="V51">
            <v>4428867</v>
          </cell>
          <cell r="W51">
            <v>4449935</v>
          </cell>
          <cell r="X51">
            <v>4469527</v>
          </cell>
          <cell r="Y51">
            <v>4487270</v>
          </cell>
          <cell r="Z51">
            <v>4502781</v>
          </cell>
          <cell r="AA51">
            <v>4516050</v>
          </cell>
          <cell r="AB51">
            <v>4527294</v>
          </cell>
          <cell r="AC51">
            <v>4536853</v>
          </cell>
          <cell r="AD51">
            <v>4545193</v>
          </cell>
        </row>
        <row r="52">
          <cell r="A52" t="str">
            <v>Uruguay</v>
          </cell>
          <cell r="B52">
            <v>52414</v>
          </cell>
          <cell r="C52">
            <v>51907</v>
          </cell>
          <cell r="D52">
            <v>51408</v>
          </cell>
          <cell r="E52">
            <v>50931</v>
          </cell>
          <cell r="F52">
            <v>50492</v>
          </cell>
          <cell r="G52">
            <v>50100</v>
          </cell>
          <cell r="H52">
            <v>49759</v>
          </cell>
          <cell r="I52">
            <v>49472</v>
          </cell>
          <cell r="J52">
            <v>49237</v>
          </cell>
          <cell r="K52">
            <v>49046</v>
          </cell>
          <cell r="L52">
            <v>48884</v>
          </cell>
          <cell r="M52">
            <v>48737</v>
          </cell>
          <cell r="N52">
            <v>48594</v>
          </cell>
          <cell r="O52">
            <v>48449</v>
          </cell>
          <cell r="P52">
            <v>48296</v>
          </cell>
          <cell r="Q52">
            <v>48135</v>
          </cell>
          <cell r="R52">
            <v>47965</v>
          </cell>
          <cell r="S52">
            <v>47783</v>
          </cell>
          <cell r="T52">
            <v>47586</v>
          </cell>
          <cell r="U52">
            <v>47372</v>
          </cell>
          <cell r="V52">
            <v>47145</v>
          </cell>
          <cell r="W52">
            <v>46905</v>
          </cell>
          <cell r="X52">
            <v>46653</v>
          </cell>
          <cell r="Y52">
            <v>46388</v>
          </cell>
          <cell r="Z52">
            <v>46110</v>
          </cell>
          <cell r="AA52">
            <v>45820</v>
          </cell>
          <cell r="AB52">
            <v>45520</v>
          </cell>
          <cell r="AC52">
            <v>45214</v>
          </cell>
          <cell r="AD52">
            <v>44906</v>
          </cell>
        </row>
        <row r="53">
          <cell r="A53" t="str">
            <v>Slovenia</v>
          </cell>
          <cell r="B53">
            <v>17719</v>
          </cell>
          <cell r="C53">
            <v>18021</v>
          </cell>
          <cell r="D53">
            <v>18448</v>
          </cell>
          <cell r="E53">
            <v>18957</v>
          </cell>
          <cell r="F53">
            <v>19486</v>
          </cell>
          <cell r="G53">
            <v>19977</v>
          </cell>
          <cell r="H53">
            <v>20378</v>
          </cell>
          <cell r="I53">
            <v>20661</v>
          </cell>
          <cell r="J53">
            <v>20813</v>
          </cell>
          <cell r="K53">
            <v>20842</v>
          </cell>
          <cell r="L53">
            <v>20786</v>
          </cell>
          <cell r="M53">
            <v>20678</v>
          </cell>
          <cell r="N53">
            <v>20532</v>
          </cell>
          <cell r="O53">
            <v>20353</v>
          </cell>
          <cell r="P53">
            <v>20144</v>
          </cell>
          <cell r="Q53">
            <v>19906</v>
          </cell>
          <cell r="R53">
            <v>19643</v>
          </cell>
          <cell r="S53">
            <v>19366</v>
          </cell>
          <cell r="T53">
            <v>19083</v>
          </cell>
          <cell r="U53">
            <v>18800</v>
          </cell>
          <cell r="V53">
            <v>18527</v>
          </cell>
          <cell r="W53">
            <v>18270</v>
          </cell>
          <cell r="X53">
            <v>18038</v>
          </cell>
          <cell r="Y53">
            <v>17843</v>
          </cell>
          <cell r="Z53">
            <v>17691</v>
          </cell>
          <cell r="AA53">
            <v>17582</v>
          </cell>
          <cell r="AB53">
            <v>17516</v>
          </cell>
          <cell r="AC53">
            <v>17496</v>
          </cell>
          <cell r="AD53">
            <v>17521</v>
          </cell>
        </row>
        <row r="54">
          <cell r="A54" t="str">
            <v>Spain</v>
          </cell>
          <cell r="B54">
            <v>420391</v>
          </cell>
          <cell r="C54">
            <v>434136</v>
          </cell>
          <cell r="D54">
            <v>447568</v>
          </cell>
          <cell r="E54">
            <v>459993</v>
          </cell>
          <cell r="F54">
            <v>470891</v>
          </cell>
          <cell r="G54">
            <v>480055</v>
          </cell>
          <cell r="H54">
            <v>487266</v>
          </cell>
          <cell r="I54">
            <v>492219</v>
          </cell>
          <cell r="J54">
            <v>494591</v>
          </cell>
          <cell r="K54">
            <v>494200</v>
          </cell>
          <cell r="L54">
            <v>491325</v>
          </cell>
          <cell r="M54">
            <v>486360</v>
          </cell>
          <cell r="N54">
            <v>479636</v>
          </cell>
          <cell r="O54">
            <v>471478</v>
          </cell>
          <cell r="P54">
            <v>462205</v>
          </cell>
          <cell r="Q54">
            <v>452242</v>
          </cell>
          <cell r="R54">
            <v>442089</v>
          </cell>
          <cell r="S54">
            <v>432231</v>
          </cell>
          <cell r="T54">
            <v>423090</v>
          </cell>
          <cell r="U54">
            <v>414940</v>
          </cell>
          <cell r="V54">
            <v>407833</v>
          </cell>
          <cell r="W54">
            <v>401850</v>
          </cell>
          <cell r="X54">
            <v>397175</v>
          </cell>
          <cell r="Y54">
            <v>393990</v>
          </cell>
          <cell r="Z54">
            <v>392400</v>
          </cell>
          <cell r="AA54">
            <v>392277</v>
          </cell>
          <cell r="AB54">
            <v>393443</v>
          </cell>
          <cell r="AC54">
            <v>395756</v>
          </cell>
          <cell r="AD54">
            <v>399112</v>
          </cell>
        </row>
        <row r="55">
          <cell r="A55" t="str">
            <v>Sweden</v>
          </cell>
          <cell r="B55">
            <v>94571</v>
          </cell>
          <cell r="C55">
            <v>97158</v>
          </cell>
          <cell r="D55">
            <v>99927</v>
          </cell>
          <cell r="E55">
            <v>102632</v>
          </cell>
          <cell r="F55">
            <v>105084</v>
          </cell>
          <cell r="G55">
            <v>107245</v>
          </cell>
          <cell r="H55">
            <v>109098</v>
          </cell>
          <cell r="I55">
            <v>110606</v>
          </cell>
          <cell r="J55">
            <v>111809</v>
          </cell>
          <cell r="K55">
            <v>112809</v>
          </cell>
          <cell r="L55">
            <v>113765</v>
          </cell>
          <cell r="M55">
            <v>114787</v>
          </cell>
          <cell r="N55">
            <v>115911</v>
          </cell>
          <cell r="O55">
            <v>117140</v>
          </cell>
          <cell r="P55">
            <v>118445</v>
          </cell>
          <cell r="Q55">
            <v>119739</v>
          </cell>
          <cell r="R55">
            <v>120947</v>
          </cell>
          <cell r="S55">
            <v>122022</v>
          </cell>
          <cell r="T55">
            <v>122911</v>
          </cell>
          <cell r="U55">
            <v>123568</v>
          </cell>
          <cell r="V55">
            <v>123995</v>
          </cell>
          <cell r="W55">
            <v>124212</v>
          </cell>
          <cell r="X55">
            <v>124247</v>
          </cell>
          <cell r="Y55">
            <v>124129</v>
          </cell>
          <cell r="Z55">
            <v>123898</v>
          </cell>
          <cell r="AA55">
            <v>123621</v>
          </cell>
          <cell r="AB55">
            <v>123369</v>
          </cell>
          <cell r="AC55">
            <v>123207</v>
          </cell>
          <cell r="AD55">
            <v>123199</v>
          </cell>
        </row>
        <row r="56">
          <cell r="A56" t="str">
            <v>Switzerland</v>
          </cell>
          <cell r="B56">
            <v>73842</v>
          </cell>
          <cell r="C56">
            <v>73395</v>
          </cell>
          <cell r="D56">
            <v>73370</v>
          </cell>
          <cell r="E56">
            <v>73767</v>
          </cell>
          <cell r="F56">
            <v>74531</v>
          </cell>
          <cell r="G56">
            <v>75543</v>
          </cell>
          <cell r="H56">
            <v>76694</v>
          </cell>
          <cell r="I56">
            <v>77939</v>
          </cell>
          <cell r="J56">
            <v>79253</v>
          </cell>
          <cell r="K56">
            <v>80641</v>
          </cell>
          <cell r="L56">
            <v>82124</v>
          </cell>
          <cell r="M56">
            <v>83700</v>
          </cell>
          <cell r="N56">
            <v>85339</v>
          </cell>
          <cell r="O56">
            <v>87011</v>
          </cell>
          <cell r="P56">
            <v>88689</v>
          </cell>
          <cell r="Q56">
            <v>90343</v>
          </cell>
          <cell r="R56">
            <v>91940</v>
          </cell>
          <cell r="S56">
            <v>93446</v>
          </cell>
          <cell r="T56">
            <v>94831</v>
          </cell>
          <cell r="U56">
            <v>96075</v>
          </cell>
          <cell r="V56">
            <v>97179</v>
          </cell>
          <cell r="W56">
            <v>98150</v>
          </cell>
          <cell r="X56">
            <v>98983</v>
          </cell>
          <cell r="Y56">
            <v>99671</v>
          </cell>
          <cell r="Z56">
            <v>100209</v>
          </cell>
          <cell r="AA56">
            <v>100615</v>
          </cell>
          <cell r="AB56">
            <v>100917</v>
          </cell>
          <cell r="AC56">
            <v>101143</v>
          </cell>
          <cell r="AD56">
            <v>101324</v>
          </cell>
        </row>
        <row r="57">
          <cell r="A57" t="str">
            <v>Bahrain</v>
          </cell>
          <cell r="B57">
            <v>15210</v>
          </cell>
          <cell r="C57">
            <v>15715</v>
          </cell>
          <cell r="D57">
            <v>16245.000000000002</v>
          </cell>
          <cell r="E57">
            <v>16793</v>
          </cell>
          <cell r="F57">
            <v>17354</v>
          </cell>
          <cell r="G57">
            <v>17920</v>
          </cell>
          <cell r="H57">
            <v>18472</v>
          </cell>
          <cell r="I57">
            <v>18984</v>
          </cell>
          <cell r="J57">
            <v>19420</v>
          </cell>
          <cell r="K57">
            <v>19738</v>
          </cell>
          <cell r="L57">
            <v>19924</v>
          </cell>
          <cell r="M57">
            <v>19972</v>
          </cell>
          <cell r="N57">
            <v>19888</v>
          </cell>
          <cell r="O57">
            <v>19688</v>
          </cell>
          <cell r="P57">
            <v>19400</v>
          </cell>
          <cell r="Q57">
            <v>19066</v>
          </cell>
          <cell r="R57">
            <v>18726</v>
          </cell>
          <cell r="S57">
            <v>18400</v>
          </cell>
          <cell r="T57">
            <v>18107</v>
          </cell>
          <cell r="U57">
            <v>17847</v>
          </cell>
          <cell r="V57">
            <v>17610</v>
          </cell>
          <cell r="W57">
            <v>17389</v>
          </cell>
          <cell r="X57">
            <v>17187</v>
          </cell>
          <cell r="Y57">
            <v>17007</v>
          </cell>
          <cell r="Z57">
            <v>16855</v>
          </cell>
          <cell r="AA57">
            <v>16728</v>
          </cell>
          <cell r="AB57">
            <v>16627</v>
          </cell>
          <cell r="AC57">
            <v>16552</v>
          </cell>
          <cell r="AD57">
            <v>16502</v>
          </cell>
        </row>
        <row r="58">
          <cell r="A58" t="str">
            <v>Belarus</v>
          </cell>
          <cell r="B58">
            <v>87791</v>
          </cell>
          <cell r="C58">
            <v>89410</v>
          </cell>
          <cell r="D58">
            <v>91644</v>
          </cell>
          <cell r="E58">
            <v>94199</v>
          </cell>
          <cell r="F58">
            <v>96778</v>
          </cell>
          <cell r="G58">
            <v>99138</v>
          </cell>
          <cell r="H58">
            <v>101070</v>
          </cell>
          <cell r="I58">
            <v>102424</v>
          </cell>
          <cell r="J58">
            <v>103126</v>
          </cell>
          <cell r="K58">
            <v>103211</v>
          </cell>
          <cell r="L58">
            <v>102863</v>
          </cell>
          <cell r="M58">
            <v>102238</v>
          </cell>
          <cell r="N58">
            <v>101388</v>
          </cell>
          <cell r="O58">
            <v>100341</v>
          </cell>
          <cell r="P58">
            <v>99099</v>
          </cell>
          <cell r="Q58">
            <v>97659</v>
          </cell>
          <cell r="R58">
            <v>96041</v>
          </cell>
          <cell r="S58">
            <v>94288</v>
          </cell>
          <cell r="T58">
            <v>92434</v>
          </cell>
          <cell r="U58">
            <v>90503</v>
          </cell>
          <cell r="V58">
            <v>88528</v>
          </cell>
          <cell r="W58">
            <v>86559</v>
          </cell>
          <cell r="X58">
            <v>84657</v>
          </cell>
          <cell r="Y58">
            <v>82882</v>
          </cell>
          <cell r="Z58">
            <v>81281</v>
          </cell>
          <cell r="AA58">
            <v>79878</v>
          </cell>
          <cell r="AB58">
            <v>78694</v>
          </cell>
          <cell r="AC58">
            <v>77752</v>
          </cell>
          <cell r="AD58">
            <v>77086</v>
          </cell>
        </row>
        <row r="59">
          <cell r="A59" t="str">
            <v>Brazil</v>
          </cell>
          <cell r="B59">
            <v>3475016</v>
          </cell>
          <cell r="C59">
            <v>3418715</v>
          </cell>
          <cell r="D59">
            <v>3347657</v>
          </cell>
          <cell r="E59">
            <v>3268118</v>
          </cell>
          <cell r="F59">
            <v>3188091</v>
          </cell>
          <cell r="G59">
            <v>3115093</v>
          </cell>
          <cell r="H59">
            <v>3054683</v>
          </cell>
          <cell r="I59">
            <v>3009353</v>
          </cell>
          <cell r="J59">
            <v>2979061</v>
          </cell>
          <cell r="K59">
            <v>2960925</v>
          </cell>
          <cell r="L59">
            <v>2948779</v>
          </cell>
          <cell r="M59">
            <v>2937459</v>
          </cell>
          <cell r="N59">
            <v>2924885</v>
          </cell>
          <cell r="O59">
            <v>2909947</v>
          </cell>
          <cell r="P59">
            <v>2892764</v>
          </cell>
          <cell r="Q59">
            <v>2874849</v>
          </cell>
          <cell r="R59">
            <v>2857265</v>
          </cell>
          <cell r="S59">
            <v>2839868</v>
          </cell>
          <cell r="T59">
            <v>2822369</v>
          </cell>
          <cell r="U59">
            <v>2804413</v>
          </cell>
          <cell r="V59">
            <v>2785683</v>
          </cell>
          <cell r="W59">
            <v>2765961</v>
          </cell>
          <cell r="X59">
            <v>2745162</v>
          </cell>
          <cell r="Y59">
            <v>2723249</v>
          </cell>
          <cell r="Z59">
            <v>2700291</v>
          </cell>
          <cell r="AA59">
            <v>2676589</v>
          </cell>
          <cell r="AB59">
            <v>2652479</v>
          </cell>
          <cell r="AC59">
            <v>2628204</v>
          </cell>
          <cell r="AD59">
            <v>2603989</v>
          </cell>
        </row>
        <row r="60">
          <cell r="A60" t="str">
            <v>Jordan</v>
          </cell>
          <cell r="B60">
            <v>148299</v>
          </cell>
          <cell r="C60">
            <v>151035</v>
          </cell>
          <cell r="D60">
            <v>154575</v>
          </cell>
          <cell r="E60">
            <v>158884</v>
          </cell>
          <cell r="F60">
            <v>163810</v>
          </cell>
          <cell r="G60">
            <v>168995</v>
          </cell>
          <cell r="H60">
            <v>174075</v>
          </cell>
          <cell r="I60">
            <v>178794</v>
          </cell>
          <cell r="J60">
            <v>182890</v>
          </cell>
          <cell r="K60">
            <v>186166</v>
          </cell>
          <cell r="L60">
            <v>188586</v>
          </cell>
          <cell r="M60">
            <v>190141</v>
          </cell>
          <cell r="N60">
            <v>190803</v>
          </cell>
          <cell r="O60">
            <v>190531</v>
          </cell>
          <cell r="P60">
            <v>189329</v>
          </cell>
          <cell r="Q60">
            <v>187368</v>
          </cell>
          <cell r="R60">
            <v>184877</v>
          </cell>
          <cell r="S60">
            <v>182059</v>
          </cell>
          <cell r="T60">
            <v>179155</v>
          </cell>
          <cell r="U60">
            <v>176387</v>
          </cell>
          <cell r="V60">
            <v>173903</v>
          </cell>
          <cell r="W60">
            <v>171825</v>
          </cell>
          <cell r="X60">
            <v>170257</v>
          </cell>
          <cell r="Y60">
            <v>169252</v>
          </cell>
          <cell r="Z60">
            <v>168791</v>
          </cell>
          <cell r="AA60">
            <v>168730</v>
          </cell>
          <cell r="AB60">
            <v>168932</v>
          </cell>
          <cell r="AC60">
            <v>169328</v>
          </cell>
          <cell r="AD60">
            <v>169867</v>
          </cell>
        </row>
        <row r="61">
          <cell r="A61" t="str">
            <v>Kuwait</v>
          </cell>
          <cell r="B61">
            <v>44939</v>
          </cell>
          <cell r="C61">
            <v>46004</v>
          </cell>
          <cell r="D61">
            <v>47614</v>
          </cell>
          <cell r="E61">
            <v>49755</v>
          </cell>
          <cell r="F61">
            <v>52315</v>
          </cell>
          <cell r="G61">
            <v>55055</v>
          </cell>
          <cell r="H61">
            <v>57757</v>
          </cell>
          <cell r="I61">
            <v>60311</v>
          </cell>
          <cell r="J61">
            <v>62633</v>
          </cell>
          <cell r="K61">
            <v>64687</v>
          </cell>
          <cell r="L61">
            <v>66506</v>
          </cell>
          <cell r="M61">
            <v>68110</v>
          </cell>
          <cell r="N61">
            <v>69484</v>
          </cell>
          <cell r="O61">
            <v>70598</v>
          </cell>
          <cell r="P61">
            <v>71434</v>
          </cell>
          <cell r="Q61">
            <v>72011</v>
          </cell>
          <cell r="R61">
            <v>72364</v>
          </cell>
          <cell r="S61">
            <v>72528</v>
          </cell>
          <cell r="T61">
            <v>72544</v>
          </cell>
          <cell r="U61">
            <v>72452</v>
          </cell>
          <cell r="V61">
            <v>72300</v>
          </cell>
          <cell r="W61">
            <v>72137</v>
          </cell>
          <cell r="X61">
            <v>72010</v>
          </cell>
          <cell r="Y61">
            <v>71958</v>
          </cell>
          <cell r="Z61">
            <v>72004</v>
          </cell>
          <cell r="AA61">
            <v>72142</v>
          </cell>
          <cell r="AB61">
            <v>72368</v>
          </cell>
          <cell r="AC61">
            <v>72692</v>
          </cell>
          <cell r="AD61">
            <v>73120</v>
          </cell>
        </row>
        <row r="62">
          <cell r="A62" t="str">
            <v>Lebanon</v>
          </cell>
          <cell r="B62">
            <v>58315</v>
          </cell>
          <cell r="C62">
            <v>56781</v>
          </cell>
          <cell r="D62">
            <v>55293</v>
          </cell>
          <cell r="E62">
            <v>54067</v>
          </cell>
          <cell r="F62">
            <v>53353</v>
          </cell>
          <cell r="G62">
            <v>53278</v>
          </cell>
          <cell r="H62">
            <v>53882</v>
          </cell>
          <cell r="I62">
            <v>55130</v>
          </cell>
          <cell r="J62">
            <v>56908</v>
          </cell>
          <cell r="K62">
            <v>59031</v>
          </cell>
          <cell r="L62">
            <v>61226</v>
          </cell>
          <cell r="M62">
            <v>63243</v>
          </cell>
          <cell r="N62">
            <v>64921.000000000007</v>
          </cell>
          <cell r="O62">
            <v>66120</v>
          </cell>
          <cell r="P62">
            <v>66762</v>
          </cell>
          <cell r="Q62">
            <v>66917</v>
          </cell>
          <cell r="R62">
            <v>66672</v>
          </cell>
          <cell r="S62">
            <v>66070</v>
          </cell>
          <cell r="T62">
            <v>65187</v>
          </cell>
          <cell r="U62">
            <v>64120.999999999993</v>
          </cell>
          <cell r="V62">
            <v>62975</v>
          </cell>
          <cell r="W62">
            <v>61834</v>
          </cell>
          <cell r="X62">
            <v>60753</v>
          </cell>
          <cell r="Y62">
            <v>59748</v>
          </cell>
          <cell r="Z62">
            <v>58794</v>
          </cell>
          <cell r="AA62">
            <v>57837</v>
          </cell>
          <cell r="AB62">
            <v>56838</v>
          </cell>
          <cell r="AC62">
            <v>55805</v>
          </cell>
          <cell r="AD62">
            <v>54748</v>
          </cell>
        </row>
        <row r="63">
          <cell r="A63" t="str">
            <v>Malaysia</v>
          </cell>
          <cell r="B63">
            <v>500703</v>
          </cell>
          <cell r="C63">
            <v>490126</v>
          </cell>
          <cell r="D63">
            <v>482025</v>
          </cell>
          <cell r="E63">
            <v>477194</v>
          </cell>
          <cell r="F63">
            <v>476025</v>
          </cell>
          <cell r="G63">
            <v>477962</v>
          </cell>
          <cell r="H63">
            <v>482336</v>
          </cell>
          <cell r="I63">
            <v>488732</v>
          </cell>
          <cell r="J63">
            <v>496600</v>
          </cell>
          <cell r="K63">
            <v>505331</v>
          </cell>
          <cell r="L63">
            <v>514254</v>
          </cell>
          <cell r="M63">
            <v>522727.99999999994</v>
          </cell>
          <cell r="N63">
            <v>530254</v>
          </cell>
          <cell r="O63">
            <v>536465</v>
          </cell>
          <cell r="P63">
            <v>541234</v>
          </cell>
          <cell r="Q63">
            <v>544795</v>
          </cell>
          <cell r="R63">
            <v>547343</v>
          </cell>
          <cell r="S63">
            <v>548880</v>
          </cell>
          <cell r="T63">
            <v>549416</v>
          </cell>
          <cell r="U63">
            <v>548988</v>
          </cell>
          <cell r="V63">
            <v>547708</v>
          </cell>
          <cell r="W63">
            <v>545706</v>
          </cell>
          <cell r="X63">
            <v>543090</v>
          </cell>
          <cell r="Y63">
            <v>539919</v>
          </cell>
          <cell r="Z63">
            <v>536219</v>
          </cell>
          <cell r="AA63">
            <v>532035</v>
          </cell>
          <cell r="AB63">
            <v>527463</v>
          </cell>
          <cell r="AC63">
            <v>522643</v>
          </cell>
          <cell r="AD63">
            <v>517696</v>
          </cell>
        </row>
        <row r="64">
          <cell r="A64" t="str">
            <v>Marshall Islands</v>
          </cell>
          <cell r="B64">
            <v>1254.1524611883924</v>
          </cell>
          <cell r="C64">
            <v>1208.9976318991742</v>
          </cell>
          <cell r="D64">
            <v>1170.9312485109906</v>
          </cell>
          <cell r="E64">
            <v>1134.1362792101991</v>
          </cell>
          <cell r="F64">
            <v>1105.5608562514967</v>
          </cell>
          <cell r="G64">
            <v>1078.7042326664052</v>
          </cell>
          <cell r="H64">
            <v>1064.0057380043936</v>
          </cell>
          <cell r="I64">
            <v>1054.5049301087502</v>
          </cell>
          <cell r="J64">
            <v>1056.7052430688286</v>
          </cell>
          <cell r="K64">
            <v>1057.8904299174878</v>
          </cell>
          <cell r="L64">
            <v>1069.6827428601907</v>
          </cell>
          <cell r="M64">
            <v>1086.2693663505934</v>
          </cell>
          <cell r="N64">
            <v>1101.8832064429578</v>
          </cell>
          <cell r="O64">
            <v>1112.3514961493079</v>
          </cell>
          <cell r="P64">
            <v>1116.2264425263361</v>
          </cell>
          <cell r="Q64">
            <v>1115.3685921695824</v>
          </cell>
          <cell r="R64">
            <v>1110.2410964982187</v>
          </cell>
          <cell r="S64">
            <v>1104.6552372208425</v>
          </cell>
          <cell r="T64">
            <v>1098.1406867114797</v>
          </cell>
          <cell r="U64">
            <v>1093.3596377295767</v>
          </cell>
          <cell r="V64">
            <v>1087.220277831829</v>
          </cell>
          <cell r="W64">
            <v>1082.9398767237051</v>
          </cell>
          <cell r="X64">
            <v>1079.2520648495929</v>
          </cell>
          <cell r="Y64">
            <v>1076.2047247493158</v>
          </cell>
          <cell r="Z64">
            <v>1074.0030546664577</v>
          </cell>
          <cell r="AA64">
            <v>1074.1436473154558</v>
          </cell>
          <cell r="AB64">
            <v>1074.5120965760821</v>
          </cell>
          <cell r="AC64">
            <v>1074.5131456360236</v>
          </cell>
          <cell r="AD64">
            <v>1075.1593721099873</v>
          </cell>
        </row>
        <row r="65">
          <cell r="A65" t="str">
            <v>Micronesia (Fed. States of)</v>
          </cell>
          <cell r="B65">
            <v>2935</v>
          </cell>
          <cell r="C65">
            <v>2845</v>
          </cell>
          <cell r="D65">
            <v>2754</v>
          </cell>
          <cell r="E65">
            <v>2668</v>
          </cell>
          <cell r="F65">
            <v>2589</v>
          </cell>
          <cell r="G65">
            <v>2521</v>
          </cell>
          <cell r="H65">
            <v>2463</v>
          </cell>
          <cell r="I65">
            <v>2417</v>
          </cell>
          <cell r="J65">
            <v>2386</v>
          </cell>
          <cell r="K65">
            <v>2370</v>
          </cell>
          <cell r="L65">
            <v>2367</v>
          </cell>
          <cell r="M65">
            <v>2374</v>
          </cell>
          <cell r="N65">
            <v>2390</v>
          </cell>
          <cell r="O65">
            <v>2411</v>
          </cell>
          <cell r="P65">
            <v>2439</v>
          </cell>
          <cell r="Q65">
            <v>2470</v>
          </cell>
          <cell r="R65">
            <v>2503</v>
          </cell>
          <cell r="S65">
            <v>2536</v>
          </cell>
          <cell r="T65">
            <v>2565</v>
          </cell>
          <cell r="U65">
            <v>2591</v>
          </cell>
          <cell r="V65">
            <v>2611</v>
          </cell>
          <cell r="W65">
            <v>2627</v>
          </cell>
          <cell r="X65">
            <v>2636</v>
          </cell>
          <cell r="Y65">
            <v>2637</v>
          </cell>
          <cell r="Z65">
            <v>2631</v>
          </cell>
          <cell r="AA65">
            <v>2616</v>
          </cell>
          <cell r="AB65">
            <v>2594</v>
          </cell>
          <cell r="AC65">
            <v>2565</v>
          </cell>
          <cell r="AD65">
            <v>2530</v>
          </cell>
        </row>
        <row r="66">
          <cell r="A66" t="str">
            <v>Montenegro</v>
          </cell>
          <cell r="B66">
            <v>7947</v>
          </cell>
          <cell r="C66">
            <v>7886</v>
          </cell>
          <cell r="D66">
            <v>7827</v>
          </cell>
          <cell r="E66">
            <v>7767</v>
          </cell>
          <cell r="F66">
            <v>7704</v>
          </cell>
          <cell r="G66">
            <v>7635</v>
          </cell>
          <cell r="H66">
            <v>7560</v>
          </cell>
          <cell r="I66">
            <v>7479</v>
          </cell>
          <cell r="J66">
            <v>7395</v>
          </cell>
          <cell r="K66">
            <v>7309</v>
          </cell>
          <cell r="L66">
            <v>7225</v>
          </cell>
          <cell r="M66">
            <v>7145</v>
          </cell>
          <cell r="N66">
            <v>7070</v>
          </cell>
          <cell r="O66">
            <v>7002</v>
          </cell>
          <cell r="P66">
            <v>6941</v>
          </cell>
          <cell r="Q66">
            <v>6884</v>
          </cell>
          <cell r="R66">
            <v>6831</v>
          </cell>
          <cell r="S66">
            <v>6781</v>
          </cell>
          <cell r="T66">
            <v>6731</v>
          </cell>
          <cell r="U66">
            <v>6683</v>
          </cell>
          <cell r="V66">
            <v>6637</v>
          </cell>
          <cell r="W66">
            <v>6589</v>
          </cell>
          <cell r="X66">
            <v>6542</v>
          </cell>
          <cell r="Y66">
            <v>6492</v>
          </cell>
          <cell r="Z66">
            <v>6442</v>
          </cell>
          <cell r="AA66">
            <v>6391</v>
          </cell>
          <cell r="AB66">
            <v>6339</v>
          </cell>
          <cell r="AC66">
            <v>6286</v>
          </cell>
          <cell r="AD66">
            <v>6233</v>
          </cell>
        </row>
        <row r="67">
          <cell r="A67" t="str">
            <v>Oman</v>
          </cell>
          <cell r="B67">
            <v>51614</v>
          </cell>
          <cell r="C67">
            <v>51440</v>
          </cell>
          <cell r="D67">
            <v>51709</v>
          </cell>
          <cell r="E67">
            <v>52564</v>
          </cell>
          <cell r="F67">
            <v>54148</v>
          </cell>
          <cell r="G67">
            <v>56438</v>
          </cell>
          <cell r="H67">
            <v>59305</v>
          </cell>
          <cell r="I67">
            <v>62573</v>
          </cell>
          <cell r="J67">
            <v>65954</v>
          </cell>
          <cell r="K67">
            <v>69128</v>
          </cell>
          <cell r="L67">
            <v>71812</v>
          </cell>
          <cell r="M67">
            <v>73800</v>
          </cell>
          <cell r="N67">
            <v>74978</v>
          </cell>
          <cell r="O67">
            <v>75317</v>
          </cell>
          <cell r="P67">
            <v>74893</v>
          </cell>
          <cell r="Q67">
            <v>73951</v>
          </cell>
          <cell r="R67">
            <v>72713</v>
          </cell>
          <cell r="S67">
            <v>71290</v>
          </cell>
          <cell r="T67">
            <v>69766</v>
          </cell>
          <cell r="U67">
            <v>68181</v>
          </cell>
          <cell r="V67">
            <v>66534</v>
          </cell>
          <cell r="W67">
            <v>64843.999999999993</v>
          </cell>
          <cell r="X67">
            <v>63166</v>
          </cell>
          <cell r="Y67">
            <v>61551</v>
          </cell>
          <cell r="Z67">
            <v>60028</v>
          </cell>
          <cell r="AA67">
            <v>58603</v>
          </cell>
          <cell r="AB67">
            <v>57286</v>
          </cell>
          <cell r="AC67">
            <v>56097</v>
          </cell>
          <cell r="AD67">
            <v>55052</v>
          </cell>
        </row>
        <row r="68">
          <cell r="A68" t="str">
            <v>Qatar</v>
          </cell>
          <cell r="B68">
            <v>12323</v>
          </cell>
          <cell r="C68">
            <v>12807</v>
          </cell>
          <cell r="D68">
            <v>13370</v>
          </cell>
          <cell r="E68">
            <v>14057</v>
          </cell>
          <cell r="F68">
            <v>14914</v>
          </cell>
          <cell r="G68">
            <v>15948</v>
          </cell>
          <cell r="H68">
            <v>17132</v>
          </cell>
          <cell r="I68">
            <v>18421</v>
          </cell>
          <cell r="J68">
            <v>19741</v>
          </cell>
          <cell r="K68">
            <v>21007</v>
          </cell>
          <cell r="L68">
            <v>22132</v>
          </cell>
          <cell r="M68">
            <v>23051</v>
          </cell>
          <cell r="N68">
            <v>23719</v>
          </cell>
          <cell r="O68">
            <v>24105</v>
          </cell>
          <cell r="P68">
            <v>24208</v>
          </cell>
          <cell r="Q68">
            <v>24081</v>
          </cell>
          <cell r="R68">
            <v>23782</v>
          </cell>
          <cell r="S68">
            <v>23347</v>
          </cell>
          <cell r="T68">
            <v>22809</v>
          </cell>
          <cell r="U68">
            <v>22194</v>
          </cell>
          <cell r="V68">
            <v>21530</v>
          </cell>
          <cell r="W68">
            <v>20850</v>
          </cell>
          <cell r="X68">
            <v>20189</v>
          </cell>
          <cell r="Y68">
            <v>19578</v>
          </cell>
          <cell r="Z68">
            <v>19033</v>
          </cell>
          <cell r="AA68">
            <v>18556</v>
          </cell>
          <cell r="AB68">
            <v>18147</v>
          </cell>
          <cell r="AC68">
            <v>17819</v>
          </cell>
          <cell r="AD68">
            <v>17580</v>
          </cell>
        </row>
        <row r="69">
          <cell r="A69" t="str">
            <v>Russia</v>
          </cell>
          <cell r="B69">
            <v>1379603</v>
          </cell>
          <cell r="C69">
            <v>1423151</v>
          </cell>
          <cell r="D69">
            <v>1468478</v>
          </cell>
          <cell r="E69">
            <v>1512511</v>
          </cell>
          <cell r="F69">
            <v>1553090</v>
          </cell>
          <cell r="G69">
            <v>1589468</v>
          </cell>
          <cell r="H69">
            <v>1620750</v>
          </cell>
          <cell r="I69">
            <v>1645474</v>
          </cell>
          <cell r="J69">
            <v>1662573</v>
          </cell>
          <cell r="K69">
            <v>1671738</v>
          </cell>
          <cell r="L69">
            <v>1673962</v>
          </cell>
          <cell r="M69">
            <v>1670211</v>
          </cell>
          <cell r="N69">
            <v>1660846</v>
          </cell>
          <cell r="O69">
            <v>1645817</v>
          </cell>
          <cell r="P69">
            <v>1624961</v>
          </cell>
          <cell r="Q69">
            <v>1598823</v>
          </cell>
          <cell r="R69">
            <v>1568463</v>
          </cell>
          <cell r="S69">
            <v>1535225</v>
          </cell>
          <cell r="T69">
            <v>1500467</v>
          </cell>
          <cell r="U69">
            <v>1465415</v>
          </cell>
          <cell r="V69">
            <v>1431267</v>
          </cell>
          <cell r="W69">
            <v>1399340</v>
          </cell>
          <cell r="X69">
            <v>1370943</v>
          </cell>
          <cell r="Y69">
            <v>1347357</v>
          </cell>
          <cell r="Z69">
            <v>1329436</v>
          </cell>
          <cell r="AA69">
            <v>1316939</v>
          </cell>
          <cell r="AB69">
            <v>1309460</v>
          </cell>
          <cell r="AC69">
            <v>1306798</v>
          </cell>
          <cell r="AD69">
            <v>1308767</v>
          </cell>
        </row>
        <row r="70">
          <cell r="A70" t="str">
            <v>Saudi Arabia</v>
          </cell>
          <cell r="B70">
            <v>547922</v>
          </cell>
          <cell r="C70">
            <v>548368</v>
          </cell>
          <cell r="D70">
            <v>550164</v>
          </cell>
          <cell r="E70">
            <v>552986</v>
          </cell>
          <cell r="F70">
            <v>556296</v>
          </cell>
          <cell r="G70">
            <v>559360</v>
          </cell>
          <cell r="H70">
            <v>561547</v>
          </cell>
          <cell r="I70">
            <v>562515</v>
          </cell>
          <cell r="J70">
            <v>562167</v>
          </cell>
          <cell r="K70">
            <v>560645</v>
          </cell>
          <cell r="L70">
            <v>558239</v>
          </cell>
          <cell r="M70">
            <v>555072</v>
          </cell>
          <cell r="N70">
            <v>551001</v>
          </cell>
          <cell r="O70">
            <v>545622</v>
          </cell>
          <cell r="P70">
            <v>538432</v>
          </cell>
          <cell r="Q70">
            <v>529176</v>
          </cell>
          <cell r="R70">
            <v>517825.00000000006</v>
          </cell>
          <cell r="S70">
            <v>504572</v>
          </cell>
          <cell r="T70">
            <v>489604</v>
          </cell>
          <cell r="U70">
            <v>473196</v>
          </cell>
          <cell r="V70">
            <v>456009</v>
          </cell>
          <cell r="W70">
            <v>438839</v>
          </cell>
          <cell r="X70">
            <v>422418</v>
          </cell>
          <cell r="Y70">
            <v>407571</v>
          </cell>
          <cell r="Z70">
            <v>394996</v>
          </cell>
          <cell r="AA70">
            <v>384962</v>
          </cell>
          <cell r="AB70">
            <v>377623</v>
          </cell>
          <cell r="AC70">
            <v>373116</v>
          </cell>
          <cell r="AD70">
            <v>371470</v>
          </cell>
        </row>
        <row r="71">
          <cell r="A71" t="str">
            <v>Turkey</v>
          </cell>
          <cell r="B71">
            <v>1304636</v>
          </cell>
          <cell r="C71">
            <v>1298992</v>
          </cell>
          <cell r="D71">
            <v>1293482</v>
          </cell>
          <cell r="E71">
            <v>1288296</v>
          </cell>
          <cell r="F71">
            <v>1283485</v>
          </cell>
          <cell r="G71">
            <v>1278843</v>
          </cell>
          <cell r="H71">
            <v>1274166</v>
          </cell>
          <cell r="I71">
            <v>1269366</v>
          </cell>
          <cell r="J71">
            <v>1264284</v>
          </cell>
          <cell r="K71">
            <v>1258752</v>
          </cell>
          <cell r="L71">
            <v>1252669</v>
          </cell>
          <cell r="M71">
            <v>1245988</v>
          </cell>
          <cell r="N71">
            <v>1238717</v>
          </cell>
          <cell r="O71">
            <v>1230894</v>
          </cell>
          <cell r="P71">
            <v>1222608</v>
          </cell>
          <cell r="Q71">
            <v>1214040</v>
          </cell>
          <cell r="R71">
            <v>1205374</v>
          </cell>
          <cell r="S71">
            <v>1196746</v>
          </cell>
          <cell r="T71">
            <v>1188281</v>
          </cell>
          <cell r="U71">
            <v>1180069</v>
          </cell>
          <cell r="V71">
            <v>1172120</v>
          </cell>
          <cell r="W71">
            <v>1164439</v>
          </cell>
          <cell r="X71">
            <v>1157052</v>
          </cell>
          <cell r="Y71">
            <v>1149970</v>
          </cell>
          <cell r="Z71">
            <v>1143177</v>
          </cell>
          <cell r="AA71">
            <v>1136608</v>
          </cell>
          <cell r="AB71">
            <v>1130196</v>
          </cell>
          <cell r="AC71">
            <v>1123899</v>
          </cell>
          <cell r="AD71">
            <v>1117677</v>
          </cell>
        </row>
        <row r="72">
          <cell r="A72" t="str">
            <v>Ukraine</v>
          </cell>
          <cell r="B72">
            <v>400116</v>
          </cell>
          <cell r="C72">
            <v>410195</v>
          </cell>
          <cell r="D72">
            <v>423918</v>
          </cell>
          <cell r="E72">
            <v>439551</v>
          </cell>
          <cell r="F72">
            <v>455230</v>
          </cell>
          <cell r="G72">
            <v>469380</v>
          </cell>
          <cell r="H72">
            <v>480703</v>
          </cell>
          <cell r="I72">
            <v>488326</v>
          </cell>
          <cell r="J72">
            <v>491879</v>
          </cell>
          <cell r="K72">
            <v>491660</v>
          </cell>
          <cell r="L72">
            <v>488873</v>
          </cell>
          <cell r="M72">
            <v>484554</v>
          </cell>
          <cell r="N72">
            <v>479083</v>
          </cell>
          <cell r="O72">
            <v>472683</v>
          </cell>
          <cell r="P72">
            <v>465396</v>
          </cell>
          <cell r="Q72">
            <v>457170</v>
          </cell>
          <cell r="R72">
            <v>448073</v>
          </cell>
          <cell r="S72">
            <v>438346</v>
          </cell>
          <cell r="T72">
            <v>428159</v>
          </cell>
          <cell r="U72">
            <v>417611</v>
          </cell>
          <cell r="V72">
            <v>406862</v>
          </cell>
          <cell r="W72">
            <v>396165</v>
          </cell>
          <cell r="X72">
            <v>385841</v>
          </cell>
          <cell r="Y72">
            <v>376221</v>
          </cell>
          <cell r="Z72">
            <v>367578</v>
          </cell>
          <cell r="AA72">
            <v>360057</v>
          </cell>
          <cell r="AB72">
            <v>353792</v>
          </cell>
          <cell r="AC72">
            <v>348932</v>
          </cell>
          <cell r="AD72">
            <v>345668</v>
          </cell>
        </row>
        <row r="73">
          <cell r="A73" t="str">
            <v>United Arab Emirates</v>
          </cell>
          <cell r="B73">
            <v>56759</v>
          </cell>
          <cell r="C73">
            <v>62782</v>
          </cell>
          <cell r="D73">
            <v>70213</v>
          </cell>
          <cell r="E73">
            <v>78843</v>
          </cell>
          <cell r="F73">
            <v>88358</v>
          </cell>
          <cell r="G73">
            <v>98160</v>
          </cell>
          <cell r="H73">
            <v>107593</v>
          </cell>
          <cell r="I73">
            <v>116112</v>
          </cell>
          <cell r="J73">
            <v>123055</v>
          </cell>
          <cell r="K73">
            <v>127864</v>
          </cell>
          <cell r="L73">
            <v>130458</v>
          </cell>
          <cell r="M73">
            <v>130918</v>
          </cell>
          <cell r="N73">
            <v>129359.00000000001</v>
          </cell>
          <cell r="O73">
            <v>126032</v>
          </cell>
          <cell r="P73">
            <v>121339</v>
          </cell>
          <cell r="Q73">
            <v>115913</v>
          </cell>
          <cell r="R73">
            <v>110373</v>
          </cell>
          <cell r="S73">
            <v>105161</v>
          </cell>
          <cell r="T73">
            <v>100640</v>
          </cell>
          <cell r="U73">
            <v>97008</v>
          </cell>
          <cell r="V73">
            <v>94189</v>
          </cell>
          <cell r="W73">
            <v>92123</v>
          </cell>
          <cell r="X73">
            <v>90873</v>
          </cell>
          <cell r="Y73">
            <v>90489</v>
          </cell>
          <cell r="Z73">
            <v>90968</v>
          </cell>
          <cell r="AA73">
            <v>92172</v>
          </cell>
          <cell r="AB73">
            <v>93938</v>
          </cell>
          <cell r="AC73">
            <v>96139</v>
          </cell>
          <cell r="AD73">
            <v>98673</v>
          </cell>
        </row>
        <row r="74">
          <cell r="A74" t="str">
            <v>South Africa</v>
          </cell>
          <cell r="B74">
            <v>1030718.0000000001</v>
          </cell>
          <cell r="C74">
            <v>1034791.9999999999</v>
          </cell>
          <cell r="D74">
            <v>1037938.0000000001</v>
          </cell>
          <cell r="E74">
            <v>1040368.9999999999</v>
          </cell>
          <cell r="F74">
            <v>1042595</v>
          </cell>
          <cell r="G74">
            <v>1045126</v>
          </cell>
          <cell r="H74">
            <v>1048186.9999999999</v>
          </cell>
          <cell r="I74">
            <v>1051596</v>
          </cell>
          <cell r="J74">
            <v>1054846</v>
          </cell>
          <cell r="K74">
            <v>1057235</v>
          </cell>
          <cell r="L74">
            <v>1058097</v>
          </cell>
          <cell r="M74">
            <v>1056979</v>
          </cell>
          <cell r="N74">
            <v>1053746</v>
          </cell>
          <cell r="O74">
            <v>1048400.0000000001</v>
          </cell>
          <cell r="P74">
            <v>1041153</v>
          </cell>
          <cell r="Q74">
            <v>1032627.9999999999</v>
          </cell>
          <cell r="R74">
            <v>1023460</v>
          </cell>
          <cell r="S74">
            <v>1014094</v>
          </cell>
          <cell r="T74">
            <v>1004947</v>
          </cell>
          <cell r="U74">
            <v>996328</v>
          </cell>
          <cell r="V74">
            <v>988346</v>
          </cell>
          <cell r="W74">
            <v>981114</v>
          </cell>
          <cell r="X74">
            <v>974797</v>
          </cell>
          <cell r="Y74">
            <v>969539</v>
          </cell>
          <cell r="Z74">
            <v>965393</v>
          </cell>
          <cell r="AA74">
            <v>962179</v>
          </cell>
          <cell r="AB74">
            <v>959687</v>
          </cell>
          <cell r="AC74">
            <v>957764</v>
          </cell>
          <cell r="AD74">
            <v>956260</v>
          </cell>
        </row>
        <row r="75">
          <cell r="A75" t="str">
            <v>Syria</v>
          </cell>
          <cell r="B75">
            <v>488803</v>
          </cell>
          <cell r="C75">
            <v>490225</v>
          </cell>
          <cell r="D75">
            <v>492207</v>
          </cell>
          <cell r="E75">
            <v>494916</v>
          </cell>
          <cell r="F75">
            <v>498356</v>
          </cell>
          <cell r="G75">
            <v>502243</v>
          </cell>
          <cell r="H75">
            <v>506296</v>
          </cell>
          <cell r="I75">
            <v>510375</v>
          </cell>
          <cell r="J75">
            <v>514217.99999999994</v>
          </cell>
          <cell r="K75">
            <v>517549.99999999994</v>
          </cell>
          <cell r="L75">
            <v>520284.99999999994</v>
          </cell>
          <cell r="M75">
            <v>522464.00000000006</v>
          </cell>
          <cell r="N75">
            <v>524210.00000000006</v>
          </cell>
          <cell r="O75">
            <v>525942</v>
          </cell>
          <cell r="P75">
            <v>528210</v>
          </cell>
          <cell r="Q75">
            <v>531368</v>
          </cell>
          <cell r="R75">
            <v>535524</v>
          </cell>
          <cell r="S75">
            <v>540526</v>
          </cell>
          <cell r="T75">
            <v>545928</v>
          </cell>
          <cell r="U75">
            <v>551093</v>
          </cell>
          <cell r="V75">
            <v>555353</v>
          </cell>
          <cell r="W75">
            <v>558216</v>
          </cell>
          <cell r="X75">
            <v>559482</v>
          </cell>
          <cell r="Y75">
            <v>559132</v>
          </cell>
          <cell r="Z75">
            <v>557364</v>
          </cell>
          <cell r="AA75">
            <v>554679</v>
          </cell>
          <cell r="AB75">
            <v>551523</v>
          </cell>
          <cell r="AC75">
            <v>548117</v>
          </cell>
          <cell r="AD75">
            <v>544614</v>
          </cell>
        </row>
      </sheetData>
      <sheetData sheetId="4"/>
      <sheetData sheetId="5"/>
      <sheetData sheetId="6"/>
      <sheetData sheetId="7" refreshError="1"/>
      <sheetData sheetId="8">
        <row r="1">
          <cell r="D1" t="str">
            <v>Country</v>
          </cell>
          <cell r="E1" t="str">
            <v>Display Value</v>
          </cell>
          <cell r="F1" t="str">
            <v>Numeric Value</v>
          </cell>
        </row>
        <row r="2">
          <cell r="D2" t="str">
            <v>Afghanistan</v>
          </cell>
          <cell r="E2" t="str">
            <v>66</v>
          </cell>
          <cell r="F2">
            <v>66</v>
          </cell>
        </row>
        <row r="3">
          <cell r="D3" t="str">
            <v>Albania</v>
          </cell>
          <cell r="E3" t="str">
            <v>99</v>
          </cell>
          <cell r="F3">
            <v>99</v>
          </cell>
        </row>
        <row r="4">
          <cell r="D4" t="str">
            <v>Algeria</v>
          </cell>
          <cell r="E4" t="str">
            <v>95</v>
          </cell>
          <cell r="F4">
            <v>95</v>
          </cell>
        </row>
        <row r="5">
          <cell r="D5" t="str">
            <v>Andorra</v>
          </cell>
          <cell r="E5" t="str">
            <v>99</v>
          </cell>
          <cell r="F5">
            <v>99</v>
          </cell>
        </row>
        <row r="6">
          <cell r="D6" t="str">
            <v>Angola</v>
          </cell>
          <cell r="E6" t="str">
            <v>86</v>
          </cell>
          <cell r="F6">
            <v>86</v>
          </cell>
        </row>
        <row r="7">
          <cell r="D7" t="str">
            <v>Antigua and Barbuda</v>
          </cell>
          <cell r="E7" t="str">
            <v>99</v>
          </cell>
          <cell r="F7">
            <v>99</v>
          </cell>
        </row>
        <row r="8">
          <cell r="D8" t="str">
            <v>Argentina</v>
          </cell>
          <cell r="E8" t="str">
            <v>93</v>
          </cell>
          <cell r="F8">
            <v>93</v>
          </cell>
        </row>
        <row r="9">
          <cell r="D9" t="str">
            <v>Armenia</v>
          </cell>
          <cell r="E9" t="str">
            <v>95</v>
          </cell>
          <cell r="F9">
            <v>95</v>
          </cell>
        </row>
        <row r="10">
          <cell r="D10" t="str">
            <v>Australia</v>
          </cell>
          <cell r="E10" t="str">
            <v>92</v>
          </cell>
          <cell r="F10">
            <v>92</v>
          </cell>
        </row>
        <row r="11">
          <cell r="D11" t="str">
            <v>Austria</v>
          </cell>
          <cell r="E11" t="str">
            <v>83</v>
          </cell>
          <cell r="F11">
            <v>83</v>
          </cell>
        </row>
        <row r="12">
          <cell r="D12" t="str">
            <v>Azerbaijan</v>
          </cell>
          <cell r="E12" t="str">
            <v>74</v>
          </cell>
          <cell r="F12">
            <v>74</v>
          </cell>
        </row>
        <row r="13">
          <cell r="D13" t="str">
            <v>Bahamas</v>
          </cell>
          <cell r="E13" t="str">
            <v>98</v>
          </cell>
          <cell r="F13">
            <v>98</v>
          </cell>
        </row>
        <row r="14">
          <cell r="D14" t="str">
            <v>Bahrain</v>
          </cell>
          <cell r="E14" t="str">
            <v>99</v>
          </cell>
          <cell r="F14">
            <v>99</v>
          </cell>
        </row>
        <row r="15">
          <cell r="D15" t="str">
            <v>Bangladesh</v>
          </cell>
          <cell r="E15" t="str">
            <v>96</v>
          </cell>
          <cell r="F15">
            <v>96</v>
          </cell>
        </row>
        <row r="16">
          <cell r="D16" t="str">
            <v>Barbados</v>
          </cell>
          <cell r="E16" t="str">
            <v>91</v>
          </cell>
          <cell r="F16">
            <v>91</v>
          </cell>
        </row>
        <row r="17">
          <cell r="D17" t="str">
            <v>Belarus</v>
          </cell>
          <cell r="E17" t="str">
            <v>98</v>
          </cell>
          <cell r="F17">
            <v>98</v>
          </cell>
        </row>
        <row r="18">
          <cell r="D18" t="str">
            <v>Belgium</v>
          </cell>
          <cell r="E18" t="str">
            <v>98</v>
          </cell>
          <cell r="F18">
            <v>98</v>
          </cell>
        </row>
        <row r="19">
          <cell r="D19" t="str">
            <v>Belize</v>
          </cell>
          <cell r="E19" t="str">
            <v>95</v>
          </cell>
          <cell r="F19">
            <v>95</v>
          </cell>
        </row>
        <row r="20">
          <cell r="D20" t="str">
            <v>Benin</v>
          </cell>
          <cell r="E20" t="str">
            <v>85</v>
          </cell>
          <cell r="F20">
            <v>85</v>
          </cell>
        </row>
        <row r="21">
          <cell r="D21" t="str">
            <v>Bhutan</v>
          </cell>
          <cell r="E21" t="str">
            <v>95</v>
          </cell>
          <cell r="F21">
            <v>95</v>
          </cell>
        </row>
        <row r="22">
          <cell r="D22" t="str">
            <v>Bolivia (Plurinational State of)</v>
          </cell>
          <cell r="E22" t="str">
            <v>82</v>
          </cell>
          <cell r="F22">
            <v>82</v>
          </cell>
        </row>
        <row r="23">
          <cell r="D23" t="str">
            <v>Bosnia and Herzegovina</v>
          </cell>
          <cell r="E23" t="str">
            <v>88</v>
          </cell>
          <cell r="F23">
            <v>88</v>
          </cell>
        </row>
        <row r="24">
          <cell r="D24" t="str">
            <v>Botswana</v>
          </cell>
          <cell r="E24" t="str">
            <v>96</v>
          </cell>
          <cell r="F24">
            <v>96</v>
          </cell>
        </row>
        <row r="25">
          <cell r="D25" t="str">
            <v>Brazil</v>
          </cell>
          <cell r="E25" t="str">
            <v>96</v>
          </cell>
          <cell r="F25">
            <v>96</v>
          </cell>
        </row>
        <row r="26">
          <cell r="D26" t="str">
            <v>Brunei Darussalam</v>
          </cell>
          <cell r="E26" t="str">
            <v>97</v>
          </cell>
          <cell r="F26">
            <v>97</v>
          </cell>
        </row>
        <row r="27">
          <cell r="D27" t="str">
            <v>Bulgaria</v>
          </cell>
          <cell r="E27" t="str">
            <v>95</v>
          </cell>
          <cell r="F27">
            <v>95</v>
          </cell>
        </row>
        <row r="28">
          <cell r="D28" t="str">
            <v>Burkina Faso</v>
          </cell>
          <cell r="E28" t="str">
            <v>91</v>
          </cell>
          <cell r="F28">
            <v>91</v>
          </cell>
        </row>
        <row r="29">
          <cell r="D29" t="str">
            <v>Burundi</v>
          </cell>
          <cell r="E29" t="str">
            <v>96</v>
          </cell>
          <cell r="F29">
            <v>96</v>
          </cell>
        </row>
        <row r="30">
          <cell r="D30" t="str">
            <v>Cambodia</v>
          </cell>
          <cell r="E30" t="str">
            <v>94</v>
          </cell>
          <cell r="F30">
            <v>94</v>
          </cell>
        </row>
        <row r="31">
          <cell r="D31" t="str">
            <v>Cameroon</v>
          </cell>
          <cell r="E31" t="str">
            <v>66</v>
          </cell>
          <cell r="F31">
            <v>66</v>
          </cell>
        </row>
        <row r="32">
          <cell r="D32" t="str">
            <v>Canada</v>
          </cell>
          <cell r="E32" t="str">
            <v>95</v>
          </cell>
          <cell r="F32">
            <v>95</v>
          </cell>
        </row>
        <row r="33">
          <cell r="D33" t="str">
            <v>Cape Verde</v>
          </cell>
          <cell r="E33" t="str">
            <v>90</v>
          </cell>
          <cell r="F33">
            <v>90</v>
          </cell>
        </row>
        <row r="34">
          <cell r="D34" t="str">
            <v>Central African Republic</v>
          </cell>
          <cell r="E34" t="str">
            <v>54</v>
          </cell>
          <cell r="F34">
            <v>54</v>
          </cell>
        </row>
        <row r="35">
          <cell r="D35" t="str">
            <v>Chad</v>
          </cell>
          <cell r="E35" t="str">
            <v>22</v>
          </cell>
          <cell r="F35">
            <v>22</v>
          </cell>
        </row>
        <row r="36">
          <cell r="D36" t="str">
            <v>Chile</v>
          </cell>
          <cell r="E36" t="str">
            <v>94</v>
          </cell>
          <cell r="F36">
            <v>94</v>
          </cell>
        </row>
        <row r="37">
          <cell r="D37" t="str">
            <v>China</v>
          </cell>
          <cell r="E37" t="str">
            <v>99</v>
          </cell>
          <cell r="F37">
            <v>99</v>
          </cell>
        </row>
        <row r="38">
          <cell r="D38" t="str">
            <v>Colombia</v>
          </cell>
          <cell r="E38" t="str">
            <v>85</v>
          </cell>
          <cell r="F38">
            <v>85</v>
          </cell>
        </row>
        <row r="39">
          <cell r="D39" t="str">
            <v>Comoros</v>
          </cell>
          <cell r="E39" t="str">
            <v>83</v>
          </cell>
          <cell r="F39">
            <v>83</v>
          </cell>
        </row>
        <row r="40">
          <cell r="D40" t="str">
            <v>Congo</v>
          </cell>
          <cell r="E40" t="str">
            <v>90</v>
          </cell>
          <cell r="F40">
            <v>90</v>
          </cell>
        </row>
        <row r="41">
          <cell r="D41" t="str">
            <v>Cook Islands</v>
          </cell>
          <cell r="E41" t="str">
            <v>93</v>
          </cell>
          <cell r="F41">
            <v>93</v>
          </cell>
        </row>
        <row r="42">
          <cell r="D42" t="str">
            <v>Costa Rica</v>
          </cell>
          <cell r="E42" t="str">
            <v>85</v>
          </cell>
          <cell r="F42">
            <v>85</v>
          </cell>
        </row>
        <row r="43">
          <cell r="D43" t="str">
            <v>Côte d'Ivoire</v>
          </cell>
          <cell r="E43" t="str">
            <v>62</v>
          </cell>
          <cell r="F43">
            <v>62</v>
          </cell>
        </row>
        <row r="44">
          <cell r="D44" t="str">
            <v>Croatia</v>
          </cell>
          <cell r="E44" t="str">
            <v>96</v>
          </cell>
          <cell r="F44">
            <v>96</v>
          </cell>
        </row>
        <row r="45">
          <cell r="D45" t="str">
            <v>Cuba</v>
          </cell>
          <cell r="E45" t="str">
            <v>96</v>
          </cell>
          <cell r="F45">
            <v>96</v>
          </cell>
        </row>
        <row r="46">
          <cell r="D46" t="str">
            <v>Cyprus</v>
          </cell>
          <cell r="E46" t="str">
            <v>99</v>
          </cell>
          <cell r="F46">
            <v>99</v>
          </cell>
        </row>
        <row r="47">
          <cell r="D47" t="str">
            <v>Czech Republic</v>
          </cell>
          <cell r="E47" t="str">
            <v>99</v>
          </cell>
          <cell r="F47">
            <v>99</v>
          </cell>
        </row>
        <row r="48">
          <cell r="D48" t="str">
            <v>Democratic People's Republic of Korea</v>
          </cell>
          <cell r="E48" t="str">
            <v>94</v>
          </cell>
          <cell r="F48">
            <v>94</v>
          </cell>
        </row>
        <row r="49">
          <cell r="D49" t="str">
            <v>Democratic Republic of the Congo</v>
          </cell>
          <cell r="E49" t="str">
            <v>70</v>
          </cell>
          <cell r="F49">
            <v>70</v>
          </cell>
        </row>
        <row r="50">
          <cell r="D50" t="str">
            <v>Denmark</v>
          </cell>
          <cell r="E50" t="str">
            <v>91</v>
          </cell>
          <cell r="F50">
            <v>91</v>
          </cell>
        </row>
        <row r="51">
          <cell r="D51" t="str">
            <v>Djibouti</v>
          </cell>
          <cell r="E51" t="str">
            <v>87</v>
          </cell>
          <cell r="F51">
            <v>87</v>
          </cell>
        </row>
        <row r="52">
          <cell r="D52" t="str">
            <v>Dominica</v>
          </cell>
          <cell r="E52" t="str">
            <v>98</v>
          </cell>
          <cell r="F52">
            <v>98</v>
          </cell>
        </row>
        <row r="53">
          <cell r="D53" t="str">
            <v>Dominican Republic</v>
          </cell>
          <cell r="E53" t="str">
            <v>84</v>
          </cell>
          <cell r="F53">
            <v>84</v>
          </cell>
        </row>
        <row r="54">
          <cell r="D54" t="str">
            <v>Ecuador</v>
          </cell>
          <cell r="E54" t="str">
            <v>99</v>
          </cell>
          <cell r="F54">
            <v>99</v>
          </cell>
        </row>
        <row r="55">
          <cell r="D55" t="str">
            <v>Egypt</v>
          </cell>
          <cell r="E55" t="str">
            <v>96</v>
          </cell>
          <cell r="F55">
            <v>96</v>
          </cell>
        </row>
        <row r="56">
          <cell r="D56" t="str">
            <v>El Salvador</v>
          </cell>
          <cell r="E56" t="str">
            <v>89</v>
          </cell>
          <cell r="F56">
            <v>89</v>
          </cell>
        </row>
        <row r="57">
          <cell r="D57" t="str">
            <v>Equatorial Guinea</v>
          </cell>
          <cell r="E57" t="str">
            <v>33</v>
          </cell>
          <cell r="F57">
            <v>33</v>
          </cell>
        </row>
        <row r="58">
          <cell r="D58" t="str">
            <v>Eritrea</v>
          </cell>
          <cell r="E58" t="str">
            <v>99</v>
          </cell>
          <cell r="F58">
            <v>99</v>
          </cell>
        </row>
        <row r="59">
          <cell r="D59" t="str">
            <v>Estonia</v>
          </cell>
          <cell r="E59" t="str">
            <v>93</v>
          </cell>
          <cell r="F59">
            <v>93</v>
          </cell>
        </row>
        <row r="60">
          <cell r="D60" t="str">
            <v>Ethiopia</v>
          </cell>
          <cell r="E60" t="str">
            <v>51</v>
          </cell>
          <cell r="F60">
            <v>51</v>
          </cell>
        </row>
        <row r="61">
          <cell r="D61" t="str">
            <v>Fiji</v>
          </cell>
          <cell r="E61" t="str">
            <v>99</v>
          </cell>
          <cell r="F61">
            <v>99</v>
          </cell>
        </row>
        <row r="62">
          <cell r="D62" t="str">
            <v>Finland</v>
          </cell>
          <cell r="E62" t="str">
            <v>99</v>
          </cell>
          <cell r="F62">
            <v>99</v>
          </cell>
        </row>
        <row r="63">
          <cell r="D63" t="str">
            <v>France</v>
          </cell>
          <cell r="E63" t="str">
            <v>99</v>
          </cell>
          <cell r="F63">
            <v>99</v>
          </cell>
        </row>
        <row r="64">
          <cell r="D64" t="str">
            <v>Gabon</v>
          </cell>
          <cell r="E64" t="str">
            <v>45</v>
          </cell>
          <cell r="F64">
            <v>45</v>
          </cell>
        </row>
        <row r="65">
          <cell r="D65" t="str">
            <v>Gambia</v>
          </cell>
          <cell r="E65" t="str">
            <v>96</v>
          </cell>
          <cell r="F65">
            <v>96</v>
          </cell>
        </row>
        <row r="66">
          <cell r="D66" t="str">
            <v>Georgia</v>
          </cell>
          <cell r="E66" t="str">
            <v>94</v>
          </cell>
          <cell r="F66">
            <v>94</v>
          </cell>
        </row>
        <row r="67">
          <cell r="D67" t="str">
            <v>Germany</v>
          </cell>
          <cell r="E67" t="str">
            <v>99</v>
          </cell>
          <cell r="F67">
            <v>99</v>
          </cell>
        </row>
        <row r="68">
          <cell r="D68" t="str">
            <v>Ghana</v>
          </cell>
          <cell r="E68" t="str">
            <v>91</v>
          </cell>
          <cell r="F68">
            <v>91</v>
          </cell>
        </row>
        <row r="69">
          <cell r="D69" t="str">
            <v>Greece</v>
          </cell>
          <cell r="E69" t="str">
            <v>99</v>
          </cell>
          <cell r="F69">
            <v>99</v>
          </cell>
        </row>
        <row r="70">
          <cell r="D70" t="str">
            <v>Grenada</v>
          </cell>
          <cell r="E70" t="str">
            <v>94</v>
          </cell>
          <cell r="F70">
            <v>94</v>
          </cell>
        </row>
        <row r="71">
          <cell r="D71" t="str">
            <v>Guatemala</v>
          </cell>
          <cell r="E71" t="str">
            <v>85</v>
          </cell>
          <cell r="F71">
            <v>85</v>
          </cell>
        </row>
        <row r="72">
          <cell r="D72" t="str">
            <v>Guinea</v>
          </cell>
          <cell r="E72" t="str">
            <v>59</v>
          </cell>
          <cell r="F72">
            <v>59</v>
          </cell>
        </row>
        <row r="73">
          <cell r="D73" t="str">
            <v>Guinea-Bissau</v>
          </cell>
          <cell r="E73" t="str">
            <v>76</v>
          </cell>
          <cell r="F73">
            <v>76</v>
          </cell>
        </row>
        <row r="74">
          <cell r="D74" t="str">
            <v>Guyana</v>
          </cell>
          <cell r="E74" t="str">
            <v>93</v>
          </cell>
          <cell r="F74">
            <v>93</v>
          </cell>
        </row>
        <row r="75">
          <cell r="D75" t="str">
            <v>Haiti</v>
          </cell>
          <cell r="E75" t="str">
            <v>59</v>
          </cell>
          <cell r="F75">
            <v>59</v>
          </cell>
        </row>
        <row r="76">
          <cell r="D76" t="str">
            <v>Honduras</v>
          </cell>
          <cell r="E76" t="str">
            <v>98</v>
          </cell>
          <cell r="F76">
            <v>98</v>
          </cell>
        </row>
        <row r="77">
          <cell r="D77" t="str">
            <v>Hungary</v>
          </cell>
          <cell r="E77" t="str">
            <v>99</v>
          </cell>
          <cell r="F77">
            <v>99</v>
          </cell>
        </row>
        <row r="78">
          <cell r="D78" t="str">
            <v>Iceland</v>
          </cell>
          <cell r="E78" t="str">
            <v>96</v>
          </cell>
          <cell r="F78">
            <v>96</v>
          </cell>
        </row>
        <row r="79">
          <cell r="D79" t="str">
            <v>India</v>
          </cell>
          <cell r="E79" t="str">
            <v>72</v>
          </cell>
          <cell r="F79">
            <v>72</v>
          </cell>
        </row>
        <row r="80">
          <cell r="D80" t="str">
            <v>Indonesia</v>
          </cell>
          <cell r="E80" t="str">
            <v>63</v>
          </cell>
          <cell r="F80">
            <v>63</v>
          </cell>
        </row>
        <row r="81">
          <cell r="D81" t="str">
            <v>Iran (Islamic Republic of)</v>
          </cell>
          <cell r="E81" t="str">
            <v>99</v>
          </cell>
          <cell r="F81">
            <v>99</v>
          </cell>
        </row>
        <row r="82">
          <cell r="D82" t="str">
            <v>Iraq</v>
          </cell>
          <cell r="E82" t="str">
            <v>77</v>
          </cell>
          <cell r="F82">
            <v>77</v>
          </cell>
        </row>
        <row r="83">
          <cell r="D83" t="str">
            <v>Ireland</v>
          </cell>
          <cell r="E83" t="str">
            <v>95</v>
          </cell>
          <cell r="F83">
            <v>95</v>
          </cell>
        </row>
        <row r="84">
          <cell r="D84" t="str">
            <v>Israel</v>
          </cell>
          <cell r="E84" t="str">
            <v>94</v>
          </cell>
          <cell r="F84">
            <v>94</v>
          </cell>
        </row>
        <row r="85">
          <cell r="D85" t="str">
            <v>Italy</v>
          </cell>
          <cell r="E85" t="str">
            <v>96</v>
          </cell>
          <cell r="F85">
            <v>96</v>
          </cell>
        </row>
        <row r="86">
          <cell r="D86" t="str">
            <v>Jamaica</v>
          </cell>
          <cell r="E86" t="str">
            <v>99</v>
          </cell>
          <cell r="F86">
            <v>99</v>
          </cell>
        </row>
        <row r="87">
          <cell r="D87" t="str">
            <v>Japan</v>
          </cell>
          <cell r="E87" t="str">
            <v>98</v>
          </cell>
          <cell r="F87">
            <v>98</v>
          </cell>
        </row>
        <row r="88">
          <cell r="D88" t="str">
            <v>Jordan</v>
          </cell>
          <cell r="E88" t="str">
            <v>98</v>
          </cell>
          <cell r="F88">
            <v>98</v>
          </cell>
        </row>
        <row r="89">
          <cell r="D89" t="str">
            <v>Kazakhstan</v>
          </cell>
          <cell r="E89" t="str">
            <v>99</v>
          </cell>
          <cell r="F89">
            <v>99</v>
          </cell>
        </row>
        <row r="90">
          <cell r="D90" t="str">
            <v>Kenya</v>
          </cell>
          <cell r="E90" t="str">
            <v>88</v>
          </cell>
          <cell r="F90">
            <v>88</v>
          </cell>
        </row>
        <row r="91">
          <cell r="D91" t="str">
            <v>Kiribati</v>
          </cell>
          <cell r="E91" t="str">
            <v>99</v>
          </cell>
          <cell r="F91">
            <v>99</v>
          </cell>
        </row>
        <row r="92">
          <cell r="D92" t="str">
            <v>Kuwait</v>
          </cell>
          <cell r="E92" t="str">
            <v>99</v>
          </cell>
          <cell r="F92">
            <v>99</v>
          </cell>
        </row>
        <row r="93">
          <cell r="D93" t="str">
            <v>Kyrgyzstan</v>
          </cell>
          <cell r="E93" t="str">
            <v>96</v>
          </cell>
          <cell r="F93">
            <v>96</v>
          </cell>
        </row>
        <row r="94">
          <cell r="D94" t="str">
            <v>Lao People's Democratic Republic</v>
          </cell>
          <cell r="E94" t="str">
            <v>78</v>
          </cell>
          <cell r="F94">
            <v>78</v>
          </cell>
        </row>
        <row r="95">
          <cell r="D95" t="str">
            <v>Latvia</v>
          </cell>
          <cell r="E95" t="str">
            <v>94</v>
          </cell>
          <cell r="F95">
            <v>94</v>
          </cell>
        </row>
        <row r="96">
          <cell r="D96" t="str">
            <v>Lebanon</v>
          </cell>
          <cell r="E96" t="str">
            <v>81</v>
          </cell>
          <cell r="F96">
            <v>81</v>
          </cell>
        </row>
        <row r="97">
          <cell r="D97" t="str">
            <v>Lesotho</v>
          </cell>
          <cell r="E97" t="str">
            <v>83</v>
          </cell>
          <cell r="F97">
            <v>83</v>
          </cell>
        </row>
        <row r="98">
          <cell r="D98" t="str">
            <v>Liberia</v>
          </cell>
          <cell r="E98" t="str">
            <v>49</v>
          </cell>
          <cell r="F98">
            <v>49</v>
          </cell>
        </row>
        <row r="99">
          <cell r="D99" t="str">
            <v>Libya</v>
          </cell>
          <cell r="E99" t="str">
            <v>98</v>
          </cell>
          <cell r="F99">
            <v>98</v>
          </cell>
        </row>
        <row r="100">
          <cell r="D100" t="str">
            <v>Lithuania</v>
          </cell>
          <cell r="E100" t="str">
            <v>92</v>
          </cell>
          <cell r="F100">
            <v>92</v>
          </cell>
        </row>
        <row r="101">
          <cell r="D101" t="str">
            <v>Luxembourg</v>
          </cell>
          <cell r="E101" t="str">
            <v>99</v>
          </cell>
          <cell r="F101">
            <v>99</v>
          </cell>
        </row>
        <row r="102">
          <cell r="D102" t="str">
            <v>Madagascar</v>
          </cell>
          <cell r="E102" t="str">
            <v>89</v>
          </cell>
          <cell r="F102">
            <v>89</v>
          </cell>
        </row>
        <row r="103">
          <cell r="D103" t="str">
            <v>Malawi</v>
          </cell>
          <cell r="E103" t="str">
            <v>97</v>
          </cell>
          <cell r="F103">
            <v>97</v>
          </cell>
        </row>
        <row r="104">
          <cell r="D104" t="str">
            <v>Malaysia</v>
          </cell>
          <cell r="E104" t="str">
            <v>99</v>
          </cell>
          <cell r="F104">
            <v>99</v>
          </cell>
        </row>
        <row r="105">
          <cell r="D105" t="str">
            <v>Maldives</v>
          </cell>
          <cell r="E105" t="str">
            <v>96</v>
          </cell>
          <cell r="F105">
            <v>96</v>
          </cell>
        </row>
        <row r="106">
          <cell r="D106" t="str">
            <v>Mali</v>
          </cell>
          <cell r="E106" t="str">
            <v>72</v>
          </cell>
          <cell r="F106">
            <v>72</v>
          </cell>
        </row>
        <row r="107">
          <cell r="D107" t="str">
            <v>Malta</v>
          </cell>
          <cell r="E107" t="str">
            <v>96</v>
          </cell>
          <cell r="F107">
            <v>96</v>
          </cell>
        </row>
        <row r="108">
          <cell r="D108" t="str">
            <v>Marshall Islands</v>
          </cell>
          <cell r="E108" t="str">
            <v>94</v>
          </cell>
          <cell r="F108">
            <v>94</v>
          </cell>
        </row>
        <row r="109">
          <cell r="D109" t="str">
            <v>Mauritania</v>
          </cell>
          <cell r="E109" t="str">
            <v>75</v>
          </cell>
          <cell r="F109">
            <v>75</v>
          </cell>
        </row>
        <row r="110">
          <cell r="D110" t="str">
            <v>Mauritius</v>
          </cell>
          <cell r="E110" t="str">
            <v>98</v>
          </cell>
          <cell r="F110">
            <v>98</v>
          </cell>
        </row>
        <row r="111">
          <cell r="D111" t="str">
            <v>Mexico</v>
          </cell>
          <cell r="E111" t="str">
            <v>97</v>
          </cell>
          <cell r="F111">
            <v>97</v>
          </cell>
        </row>
        <row r="112">
          <cell r="D112" t="str">
            <v>Micronesia (Fed. States of)</v>
          </cell>
          <cell r="E112" t="str">
            <v>84</v>
          </cell>
          <cell r="F112">
            <v>84</v>
          </cell>
        </row>
        <row r="113">
          <cell r="D113" t="str">
            <v>Monaco</v>
          </cell>
          <cell r="E113" t="str">
            <v>99</v>
          </cell>
          <cell r="F113">
            <v>99</v>
          </cell>
        </row>
        <row r="114">
          <cell r="D114" t="str">
            <v>Mongolia</v>
          </cell>
          <cell r="E114" t="str">
            <v>99</v>
          </cell>
          <cell r="F114">
            <v>99</v>
          </cell>
        </row>
        <row r="115">
          <cell r="D115" t="str">
            <v>Montenegro</v>
          </cell>
          <cell r="E115" t="str">
            <v>95</v>
          </cell>
          <cell r="F115">
            <v>95</v>
          </cell>
        </row>
        <row r="116">
          <cell r="D116" t="str">
            <v>Morocco</v>
          </cell>
          <cell r="E116" t="str">
            <v>99</v>
          </cell>
          <cell r="F116">
            <v>99</v>
          </cell>
        </row>
        <row r="117">
          <cell r="D117" t="str">
            <v>Mozambique</v>
          </cell>
          <cell r="E117" t="str">
            <v>76</v>
          </cell>
          <cell r="F117">
            <v>76</v>
          </cell>
        </row>
        <row r="118">
          <cell r="D118" t="str">
            <v>Myanmar</v>
          </cell>
          <cell r="E118" t="str">
            <v>99</v>
          </cell>
          <cell r="F118">
            <v>99</v>
          </cell>
        </row>
        <row r="119">
          <cell r="D119" t="str">
            <v>Namibia</v>
          </cell>
          <cell r="E119" t="str">
            <v>82</v>
          </cell>
          <cell r="F119">
            <v>82</v>
          </cell>
        </row>
        <row r="120">
          <cell r="D120" t="str">
            <v>Nauru</v>
          </cell>
          <cell r="E120" t="str">
            <v>99</v>
          </cell>
          <cell r="F120">
            <v>99</v>
          </cell>
        </row>
        <row r="121">
          <cell r="D121" t="str">
            <v>Nepal</v>
          </cell>
          <cell r="E121" t="str">
            <v>92</v>
          </cell>
          <cell r="F121">
            <v>92</v>
          </cell>
        </row>
        <row r="122">
          <cell r="D122" t="str">
            <v>Netherlands</v>
          </cell>
          <cell r="E122" t="str">
            <v>97</v>
          </cell>
          <cell r="F122">
            <v>97</v>
          </cell>
        </row>
        <row r="123">
          <cell r="D123" t="str">
            <v>New Zealand</v>
          </cell>
          <cell r="E123" t="str">
            <v>95</v>
          </cell>
          <cell r="F123">
            <v>95</v>
          </cell>
        </row>
        <row r="124">
          <cell r="D124" t="str">
            <v>Nicaragua</v>
          </cell>
          <cell r="E124" t="str">
            <v>98</v>
          </cell>
          <cell r="F124">
            <v>98</v>
          </cell>
        </row>
        <row r="125">
          <cell r="D125" t="str">
            <v>Niger</v>
          </cell>
          <cell r="E125" t="str">
            <v>75</v>
          </cell>
          <cell r="F125">
            <v>75</v>
          </cell>
        </row>
        <row r="126">
          <cell r="D126" t="str">
            <v>Nigeria</v>
          </cell>
          <cell r="E126" t="str">
            <v>47</v>
          </cell>
          <cell r="F126">
            <v>47</v>
          </cell>
        </row>
        <row r="127">
          <cell r="D127" t="str">
            <v>Niue</v>
          </cell>
          <cell r="E127" t="str">
            <v>98</v>
          </cell>
          <cell r="F127">
            <v>98</v>
          </cell>
        </row>
        <row r="128">
          <cell r="D128" t="str">
            <v>Norway</v>
          </cell>
          <cell r="E128" t="str">
            <v>94</v>
          </cell>
          <cell r="F128">
            <v>94</v>
          </cell>
        </row>
        <row r="129">
          <cell r="D129" t="str">
            <v>Oman</v>
          </cell>
          <cell r="E129" t="str">
            <v>99</v>
          </cell>
          <cell r="F129">
            <v>99</v>
          </cell>
        </row>
        <row r="130">
          <cell r="D130" t="str">
            <v>Pakistan</v>
          </cell>
          <cell r="E130" t="str">
            <v>80</v>
          </cell>
          <cell r="F130">
            <v>80</v>
          </cell>
        </row>
        <row r="131">
          <cell r="D131" t="str">
            <v>Palau</v>
          </cell>
          <cell r="E131" t="str">
            <v>84</v>
          </cell>
          <cell r="F131">
            <v>84</v>
          </cell>
        </row>
        <row r="132">
          <cell r="D132" t="str">
            <v>Panama</v>
          </cell>
          <cell r="E132" t="str">
            <v>87</v>
          </cell>
          <cell r="F132">
            <v>87</v>
          </cell>
        </row>
        <row r="133">
          <cell r="D133" t="str">
            <v>Papua New Guinea</v>
          </cell>
          <cell r="E133" t="str">
            <v>61</v>
          </cell>
          <cell r="F133">
            <v>61</v>
          </cell>
        </row>
        <row r="134">
          <cell r="D134" t="str">
            <v>Paraguay</v>
          </cell>
          <cell r="E134" t="str">
            <v>90</v>
          </cell>
          <cell r="F134">
            <v>90</v>
          </cell>
        </row>
        <row r="135">
          <cell r="D135" t="str">
            <v>Peru</v>
          </cell>
          <cell r="E135" t="str">
            <v>91</v>
          </cell>
          <cell r="F135">
            <v>91</v>
          </cell>
        </row>
        <row r="136">
          <cell r="D136" t="str">
            <v>Philippines</v>
          </cell>
          <cell r="E136" t="str">
            <v>80</v>
          </cell>
          <cell r="F136">
            <v>80</v>
          </cell>
        </row>
        <row r="137">
          <cell r="D137" t="str">
            <v>Poland</v>
          </cell>
          <cell r="E137" t="str">
            <v>99</v>
          </cell>
          <cell r="F137">
            <v>99</v>
          </cell>
        </row>
        <row r="138">
          <cell r="D138" t="str">
            <v>Portugal</v>
          </cell>
          <cell r="E138" t="str">
            <v>98</v>
          </cell>
          <cell r="F138">
            <v>98</v>
          </cell>
        </row>
        <row r="139">
          <cell r="D139" t="str">
            <v>Qatar</v>
          </cell>
          <cell r="E139" t="str">
            <v>93</v>
          </cell>
          <cell r="F139">
            <v>93</v>
          </cell>
        </row>
        <row r="140">
          <cell r="D140" t="str">
            <v>Republic of Korea</v>
          </cell>
          <cell r="E140" t="str">
            <v>99</v>
          </cell>
          <cell r="F140">
            <v>99</v>
          </cell>
        </row>
        <row r="141">
          <cell r="D141" t="str">
            <v>Republic of Moldova</v>
          </cell>
          <cell r="E141" t="str">
            <v>93</v>
          </cell>
          <cell r="F141">
            <v>93</v>
          </cell>
        </row>
        <row r="142">
          <cell r="D142" t="str">
            <v>Romania</v>
          </cell>
          <cell r="E142" t="str">
            <v>89</v>
          </cell>
          <cell r="F142">
            <v>89</v>
          </cell>
        </row>
        <row r="143">
          <cell r="D143" t="str">
            <v>Russia</v>
          </cell>
          <cell r="E143" t="str">
            <v>97</v>
          </cell>
          <cell r="F143">
            <v>97</v>
          </cell>
        </row>
        <row r="144">
          <cell r="D144" t="str">
            <v>Rwanda</v>
          </cell>
          <cell r="E144" t="str">
            <v>97</v>
          </cell>
          <cell r="F144">
            <v>97</v>
          </cell>
        </row>
        <row r="145">
          <cell r="D145" t="str">
            <v>Saint Kitts and Nevis</v>
          </cell>
          <cell r="E145" t="str">
            <v>97</v>
          </cell>
          <cell r="F145">
            <v>97</v>
          </cell>
        </row>
        <row r="146">
          <cell r="D146" t="str">
            <v>Saint Lucia</v>
          </cell>
          <cell r="E146" t="str">
            <v>97</v>
          </cell>
          <cell r="F146">
            <v>97</v>
          </cell>
        </row>
        <row r="147">
          <cell r="D147" t="str">
            <v>Saint Vincent and the Grenadines</v>
          </cell>
          <cell r="E147" t="str">
            <v>95</v>
          </cell>
          <cell r="F147">
            <v>95</v>
          </cell>
        </row>
        <row r="148">
          <cell r="D148" t="str">
            <v>Samoa</v>
          </cell>
          <cell r="E148" t="str">
            <v>91</v>
          </cell>
          <cell r="F148">
            <v>91</v>
          </cell>
        </row>
        <row r="149">
          <cell r="D149" t="str">
            <v>San Marino</v>
          </cell>
          <cell r="E149" t="str">
            <v>86</v>
          </cell>
          <cell r="F149">
            <v>86</v>
          </cell>
        </row>
        <row r="150">
          <cell r="D150" t="str">
            <v>Sao Tome and Principe</v>
          </cell>
          <cell r="E150" t="str">
            <v>96</v>
          </cell>
          <cell r="F150">
            <v>96</v>
          </cell>
        </row>
        <row r="151">
          <cell r="D151" t="str">
            <v>Saudi Arabia</v>
          </cell>
          <cell r="E151" t="str">
            <v>98</v>
          </cell>
          <cell r="F151">
            <v>98</v>
          </cell>
        </row>
        <row r="152">
          <cell r="D152" t="str">
            <v>Senegal</v>
          </cell>
          <cell r="E152" t="str">
            <v>83</v>
          </cell>
          <cell r="F152">
            <v>83</v>
          </cell>
        </row>
        <row r="153">
          <cell r="D153" t="str">
            <v>Serbia</v>
          </cell>
          <cell r="E153" t="str">
            <v>91</v>
          </cell>
          <cell r="F153">
            <v>91</v>
          </cell>
        </row>
        <row r="154">
          <cell r="D154" t="str">
            <v>Seychelles</v>
          </cell>
          <cell r="E154" t="str">
            <v>99</v>
          </cell>
          <cell r="F154">
            <v>99</v>
          </cell>
        </row>
        <row r="155">
          <cell r="D155" t="str">
            <v>Sierra Leone</v>
          </cell>
          <cell r="E155" t="str">
            <v>84</v>
          </cell>
          <cell r="F155">
            <v>84</v>
          </cell>
        </row>
        <row r="156">
          <cell r="D156" t="str">
            <v>Singapore</v>
          </cell>
          <cell r="E156" t="str">
            <v>96</v>
          </cell>
          <cell r="F156">
            <v>96</v>
          </cell>
        </row>
        <row r="157">
          <cell r="D157" t="str">
            <v>Slovakia</v>
          </cell>
          <cell r="E157" t="str">
            <v>99</v>
          </cell>
          <cell r="F157">
            <v>99</v>
          </cell>
        </row>
        <row r="158">
          <cell r="D158" t="str">
            <v>Slovenia</v>
          </cell>
          <cell r="E158" t="str">
            <v>96</v>
          </cell>
          <cell r="F158">
            <v>96</v>
          </cell>
        </row>
        <row r="159">
          <cell r="D159" t="str">
            <v>Solomon Islands</v>
          </cell>
          <cell r="E159" t="str">
            <v>88</v>
          </cell>
          <cell r="F159">
            <v>88</v>
          </cell>
        </row>
        <row r="160">
          <cell r="D160" t="str">
            <v>Somalia</v>
          </cell>
          <cell r="E160" t="str">
            <v>41</v>
          </cell>
          <cell r="F160">
            <v>41</v>
          </cell>
        </row>
        <row r="161">
          <cell r="D161" t="str">
            <v>South Africa</v>
          </cell>
          <cell r="E161" t="str">
            <v>72</v>
          </cell>
          <cell r="F161">
            <v>72</v>
          </cell>
        </row>
        <row r="162">
          <cell r="D162" t="str">
            <v>South Sudan</v>
          </cell>
          <cell r="E162" t="str">
            <v>46</v>
          </cell>
          <cell r="F162">
            <v>46</v>
          </cell>
        </row>
        <row r="163">
          <cell r="D163" t="str">
            <v>Spain</v>
          </cell>
          <cell r="E163" t="str">
            <v>97</v>
          </cell>
          <cell r="F163">
            <v>97</v>
          </cell>
        </row>
        <row r="164">
          <cell r="D164" t="str">
            <v>Sri Lanka</v>
          </cell>
          <cell r="E164" t="str">
            <v>99</v>
          </cell>
          <cell r="F164">
            <v>99</v>
          </cell>
        </row>
        <row r="165">
          <cell r="D165" t="str">
            <v>Sudan</v>
          </cell>
          <cell r="E165" t="str">
            <v>93</v>
          </cell>
          <cell r="F165">
            <v>93</v>
          </cell>
        </row>
        <row r="166">
          <cell r="D166" t="str">
            <v>Suriname</v>
          </cell>
          <cell r="E166" t="str">
            <v>86</v>
          </cell>
          <cell r="F166">
            <v>86</v>
          </cell>
        </row>
        <row r="167">
          <cell r="D167" t="str">
            <v>Swaziland</v>
          </cell>
          <cell r="E167" t="str">
            <v>91</v>
          </cell>
          <cell r="F167">
            <v>91</v>
          </cell>
        </row>
        <row r="168">
          <cell r="D168" t="str">
            <v>Sweden</v>
          </cell>
          <cell r="E168" t="str">
            <v>98</v>
          </cell>
          <cell r="F168">
            <v>98</v>
          </cell>
        </row>
        <row r="169">
          <cell r="D169" t="str">
            <v>Switzerland</v>
          </cell>
          <cell r="E169" t="str">
            <v>95</v>
          </cell>
          <cell r="F169">
            <v>95</v>
          </cell>
        </row>
        <row r="170">
          <cell r="D170" t="str">
            <v>Syria</v>
          </cell>
          <cell r="E170" t="str">
            <v>72</v>
          </cell>
          <cell r="F170">
            <v>72</v>
          </cell>
        </row>
        <row r="171">
          <cell r="D171" t="str">
            <v>Tajikistan</v>
          </cell>
          <cell r="E171" t="str">
            <v>96</v>
          </cell>
          <cell r="F171">
            <v>96</v>
          </cell>
        </row>
        <row r="172">
          <cell r="D172" t="str">
            <v>Thailand</v>
          </cell>
          <cell r="E172" t="str">
            <v>99</v>
          </cell>
          <cell r="F172">
            <v>99</v>
          </cell>
        </row>
        <row r="173">
          <cell r="D173" t="str">
            <v>The former Yugoslav Republic of Macedonia</v>
          </cell>
          <cell r="E173" t="str">
            <v>95</v>
          </cell>
          <cell r="F173">
            <v>95</v>
          </cell>
        </row>
        <row r="174">
          <cell r="D174" t="str">
            <v>Timor-Leste</v>
          </cell>
          <cell r="E174" t="str">
            <v>67</v>
          </cell>
          <cell r="F174">
            <v>67</v>
          </cell>
        </row>
        <row r="175">
          <cell r="D175" t="str">
            <v>Togo</v>
          </cell>
          <cell r="E175" t="str">
            <v>81</v>
          </cell>
          <cell r="F175">
            <v>81</v>
          </cell>
        </row>
        <row r="176">
          <cell r="D176" t="str">
            <v>Tonga</v>
          </cell>
          <cell r="E176" t="str">
            <v>99</v>
          </cell>
          <cell r="F176">
            <v>99</v>
          </cell>
        </row>
        <row r="177">
          <cell r="D177" t="str">
            <v>Trinidad and Tobago</v>
          </cell>
          <cell r="E177" t="str">
            <v>90</v>
          </cell>
          <cell r="F177">
            <v>90</v>
          </cell>
        </row>
        <row r="178">
          <cell r="D178" t="str">
            <v>Tunisia</v>
          </cell>
          <cell r="E178" t="str">
            <v>98</v>
          </cell>
          <cell r="F178">
            <v>98</v>
          </cell>
        </row>
        <row r="179">
          <cell r="D179" t="str">
            <v>Turkey</v>
          </cell>
          <cell r="E179" t="str">
            <v>97</v>
          </cell>
          <cell r="F179">
            <v>97</v>
          </cell>
        </row>
        <row r="180">
          <cell r="D180" t="str">
            <v>Turkmenistan</v>
          </cell>
          <cell r="E180" t="str">
            <v>97</v>
          </cell>
          <cell r="F180">
            <v>97</v>
          </cell>
        </row>
        <row r="181">
          <cell r="D181" t="str">
            <v>Tuvalu</v>
          </cell>
          <cell r="E181" t="str">
            <v>96</v>
          </cell>
          <cell r="F181">
            <v>96</v>
          </cell>
        </row>
        <row r="182">
          <cell r="D182" t="str">
            <v>Uganda</v>
          </cell>
          <cell r="E182" t="str">
            <v>82</v>
          </cell>
          <cell r="F182">
            <v>82</v>
          </cell>
        </row>
        <row r="183">
          <cell r="D183" t="str">
            <v>Ukraine</v>
          </cell>
          <cell r="E183" t="str">
            <v>50</v>
          </cell>
          <cell r="F183">
            <v>50</v>
          </cell>
        </row>
        <row r="184">
          <cell r="D184" t="str">
            <v>United Arab Emirates</v>
          </cell>
          <cell r="E184" t="str">
            <v>94</v>
          </cell>
          <cell r="F184">
            <v>94</v>
          </cell>
        </row>
        <row r="185">
          <cell r="D185" t="str">
            <v>United Kingdom</v>
          </cell>
          <cell r="E185" t="str">
            <v>95</v>
          </cell>
          <cell r="F185">
            <v>95</v>
          </cell>
        </row>
        <row r="186">
          <cell r="D186" t="str">
            <v>United Republic of Tanzania</v>
          </cell>
          <cell r="E186" t="str">
            <v>90</v>
          </cell>
          <cell r="F186">
            <v>90</v>
          </cell>
        </row>
        <row r="187">
          <cell r="D187" t="str">
            <v>United States of America</v>
          </cell>
          <cell r="E187" t="str">
            <v>94</v>
          </cell>
          <cell r="F187">
            <v>94</v>
          </cell>
        </row>
        <row r="188">
          <cell r="D188" t="str">
            <v>Uruguay</v>
          </cell>
          <cell r="E188" t="str">
            <v>95</v>
          </cell>
          <cell r="F188">
            <v>95</v>
          </cell>
        </row>
        <row r="189">
          <cell r="D189" t="str">
            <v>Uzbekistan</v>
          </cell>
          <cell r="E189" t="str">
            <v>99</v>
          </cell>
          <cell r="F189">
            <v>99</v>
          </cell>
        </row>
        <row r="190">
          <cell r="D190" t="str">
            <v>Vanuatu</v>
          </cell>
          <cell r="E190" t="str">
            <v>68</v>
          </cell>
          <cell r="F190">
            <v>68</v>
          </cell>
        </row>
        <row r="191">
          <cell r="D191" t="str">
            <v>Venezuela (Bolivarian Republic of)</v>
          </cell>
          <cell r="E191" t="str">
            <v>78</v>
          </cell>
          <cell r="F191">
            <v>78</v>
          </cell>
        </row>
        <row r="192">
          <cell r="D192" t="str">
            <v>Viet Nam</v>
          </cell>
          <cell r="E192" t="str">
            <v>95</v>
          </cell>
          <cell r="F192">
            <v>95</v>
          </cell>
        </row>
        <row r="193">
          <cell r="D193" t="str">
            <v>Yemen</v>
          </cell>
          <cell r="E193" t="str">
            <v>81</v>
          </cell>
          <cell r="F193">
            <v>81</v>
          </cell>
        </row>
        <row r="194">
          <cell r="D194" t="str">
            <v>Zambia</v>
          </cell>
          <cell r="E194" t="str">
            <v>81</v>
          </cell>
          <cell r="F194">
            <v>81</v>
          </cell>
        </row>
        <row r="195">
          <cell r="D195" t="str">
            <v>Zimbabwe</v>
          </cell>
          <cell r="E195" t="str">
            <v>99</v>
          </cell>
          <cell r="F195">
            <v>99</v>
          </cell>
        </row>
      </sheetData>
      <sheetData sheetId="9">
        <row r="7">
          <cell r="D7" t="str">
            <v>Andorra</v>
          </cell>
          <cell r="E7" t="str">
            <v>ADO</v>
          </cell>
          <cell r="G7" t="str">
            <v>..</v>
          </cell>
          <cell r="H7" t="str">
            <v>High income: nonOECD</v>
          </cell>
          <cell r="I7" t="str">
            <v>HIC</v>
          </cell>
        </row>
        <row r="8">
          <cell r="D8" t="str">
            <v>Aruba</v>
          </cell>
          <cell r="E8" t="str">
            <v>ABW</v>
          </cell>
          <cell r="G8" t="str">
            <v>..</v>
          </cell>
          <cell r="H8" t="str">
            <v>High income: nonOECD</v>
          </cell>
          <cell r="I8" t="str">
            <v>HIC</v>
          </cell>
        </row>
        <row r="9">
          <cell r="D9" t="str">
            <v>Bahamas</v>
          </cell>
          <cell r="E9" t="str">
            <v>BHS</v>
          </cell>
          <cell r="G9" t="str">
            <v>..</v>
          </cell>
          <cell r="H9" t="str">
            <v>High income: nonOECD</v>
          </cell>
          <cell r="I9" t="str">
            <v>HIC</v>
          </cell>
        </row>
        <row r="10">
          <cell r="D10" t="str">
            <v>Bahrain</v>
          </cell>
          <cell r="E10" t="str">
            <v>BHR</v>
          </cell>
          <cell r="G10" t="str">
            <v>..</v>
          </cell>
          <cell r="H10" t="str">
            <v>High income: nonOECD</v>
          </cell>
          <cell r="I10" t="str">
            <v>HIC</v>
          </cell>
        </row>
        <row r="11">
          <cell r="D11" t="str">
            <v>Barbados</v>
          </cell>
          <cell r="E11" t="str">
            <v>BRB</v>
          </cell>
          <cell r="G11" t="str">
            <v>..</v>
          </cell>
          <cell r="H11" t="str">
            <v>High income: nonOECD</v>
          </cell>
          <cell r="I11" t="str">
            <v>HIC</v>
          </cell>
        </row>
        <row r="12">
          <cell r="D12" t="str">
            <v>Bermuda</v>
          </cell>
          <cell r="E12" t="str">
            <v>BMU</v>
          </cell>
          <cell r="G12" t="str">
            <v>..</v>
          </cell>
          <cell r="H12" t="str">
            <v>High income: nonOECD</v>
          </cell>
          <cell r="I12" t="str">
            <v>HIC</v>
          </cell>
        </row>
        <row r="13">
          <cell r="D13" t="str">
            <v>Brunei Darussalam</v>
          </cell>
          <cell r="E13" t="str">
            <v>BRN</v>
          </cell>
          <cell r="G13" t="str">
            <v>..</v>
          </cell>
          <cell r="H13" t="str">
            <v>High income: nonOECD</v>
          </cell>
          <cell r="I13" t="str">
            <v>HIC</v>
          </cell>
        </row>
        <row r="14">
          <cell r="D14" t="str">
            <v>Cayman Islands</v>
          </cell>
          <cell r="E14" t="str">
            <v>CYM</v>
          </cell>
          <cell r="G14" t="str">
            <v>..</v>
          </cell>
          <cell r="H14" t="str">
            <v>High income: nonOECD</v>
          </cell>
          <cell r="I14" t="str">
            <v>HIC</v>
          </cell>
        </row>
        <row r="15">
          <cell r="D15" t="str">
            <v>Channel Islands</v>
          </cell>
          <cell r="E15" t="str">
            <v>CHI</v>
          </cell>
          <cell r="G15" t="str">
            <v>..</v>
          </cell>
          <cell r="H15" t="str">
            <v>High income: nonOECD</v>
          </cell>
          <cell r="I15" t="str">
            <v>HIC</v>
          </cell>
        </row>
        <row r="16">
          <cell r="D16" t="str">
            <v>Croatia</v>
          </cell>
          <cell r="E16" t="str">
            <v>HRV</v>
          </cell>
          <cell r="G16" t="str">
            <v>..</v>
          </cell>
          <cell r="H16" t="str">
            <v>High income: nonOECD</v>
          </cell>
          <cell r="I16" t="str">
            <v>HIC</v>
          </cell>
        </row>
        <row r="17">
          <cell r="D17" t="str">
            <v>Curaçao</v>
          </cell>
          <cell r="E17" t="str">
            <v>CUW</v>
          </cell>
          <cell r="G17" t="str">
            <v>..</v>
          </cell>
          <cell r="H17" t="str">
            <v>High income: nonOECD</v>
          </cell>
          <cell r="I17" t="str">
            <v>HIC</v>
          </cell>
        </row>
        <row r="18">
          <cell r="D18" t="str">
            <v>Cyprus</v>
          </cell>
          <cell r="E18" t="str">
            <v>CYP</v>
          </cell>
          <cell r="G18" t="str">
            <v>..</v>
          </cell>
          <cell r="H18" t="str">
            <v>High income: nonOECD</v>
          </cell>
          <cell r="I18" t="str">
            <v>HIC</v>
          </cell>
        </row>
        <row r="19">
          <cell r="D19" t="str">
            <v>Equatorial Guinea</v>
          </cell>
          <cell r="E19" t="str">
            <v>GNQ</v>
          </cell>
          <cell r="G19" t="str">
            <v>..</v>
          </cell>
          <cell r="H19" t="str">
            <v>High income: nonOECD</v>
          </cell>
          <cell r="I19" t="str">
            <v>HIC</v>
          </cell>
        </row>
        <row r="20">
          <cell r="D20" t="str">
            <v>Faeroe Islands</v>
          </cell>
          <cell r="E20" t="str">
            <v>FRO</v>
          </cell>
          <cell r="G20" t="str">
            <v>..</v>
          </cell>
          <cell r="H20" t="str">
            <v>High income: nonOECD</v>
          </cell>
          <cell r="I20" t="str">
            <v>HIC</v>
          </cell>
        </row>
        <row r="21">
          <cell r="D21" t="str">
            <v>French Polynesia</v>
          </cell>
          <cell r="E21" t="str">
            <v>PYF</v>
          </cell>
          <cell r="G21" t="str">
            <v>..</v>
          </cell>
          <cell r="H21" t="str">
            <v>High income: nonOECD</v>
          </cell>
          <cell r="I21" t="str">
            <v>HIC</v>
          </cell>
        </row>
        <row r="22">
          <cell r="D22" t="str">
            <v>Greenland</v>
          </cell>
          <cell r="E22" t="str">
            <v>GRL</v>
          </cell>
          <cell r="G22" t="str">
            <v>..</v>
          </cell>
          <cell r="H22" t="str">
            <v>High income: nonOECD</v>
          </cell>
          <cell r="I22" t="str">
            <v>HIC</v>
          </cell>
        </row>
        <row r="23">
          <cell r="D23" t="str">
            <v>Guam</v>
          </cell>
          <cell r="E23" t="str">
            <v>GUM</v>
          </cell>
          <cell r="G23" t="str">
            <v>..</v>
          </cell>
          <cell r="H23" t="str">
            <v>High income: nonOECD</v>
          </cell>
          <cell r="I23" t="str">
            <v>HIC</v>
          </cell>
        </row>
        <row r="24">
          <cell r="D24" t="str">
            <v>Hong Kong SAR, China</v>
          </cell>
          <cell r="E24" t="str">
            <v>HKG</v>
          </cell>
          <cell r="G24" t="str">
            <v>..</v>
          </cell>
          <cell r="H24" t="str">
            <v>High income: nonOECD</v>
          </cell>
          <cell r="I24" t="str">
            <v>HIC</v>
          </cell>
        </row>
        <row r="25">
          <cell r="D25" t="str">
            <v>Isle of Man</v>
          </cell>
          <cell r="E25" t="str">
            <v>IMY</v>
          </cell>
          <cell r="G25" t="str">
            <v>..</v>
          </cell>
          <cell r="H25" t="str">
            <v>High income: nonOECD</v>
          </cell>
          <cell r="I25" t="str">
            <v>HIC</v>
          </cell>
        </row>
        <row r="26">
          <cell r="D26" t="str">
            <v>Kuwait</v>
          </cell>
          <cell r="E26" t="str">
            <v>KWT</v>
          </cell>
          <cell r="G26" t="str">
            <v>..</v>
          </cell>
          <cell r="H26" t="str">
            <v>High income: nonOECD</v>
          </cell>
          <cell r="I26" t="str">
            <v>HIC</v>
          </cell>
        </row>
        <row r="27">
          <cell r="D27" t="str">
            <v>Liechtenstein</v>
          </cell>
          <cell r="E27" t="str">
            <v>LIE</v>
          </cell>
          <cell r="G27" t="str">
            <v>..</v>
          </cell>
          <cell r="H27" t="str">
            <v>High income: nonOECD</v>
          </cell>
          <cell r="I27" t="str">
            <v>HIC</v>
          </cell>
        </row>
        <row r="28">
          <cell r="D28" t="str">
            <v>Macao SAR, China</v>
          </cell>
          <cell r="E28" t="str">
            <v>MAC</v>
          </cell>
          <cell r="G28" t="str">
            <v>..</v>
          </cell>
          <cell r="H28" t="str">
            <v>High income: nonOECD</v>
          </cell>
          <cell r="I28" t="str">
            <v>HIC</v>
          </cell>
        </row>
        <row r="29">
          <cell r="D29" t="str">
            <v>Malta</v>
          </cell>
          <cell r="E29" t="str">
            <v>MLT</v>
          </cell>
          <cell r="G29" t="str">
            <v>..</v>
          </cell>
          <cell r="H29" t="str">
            <v>High income: nonOECD</v>
          </cell>
          <cell r="I29" t="str">
            <v>HIC</v>
          </cell>
        </row>
        <row r="30">
          <cell r="D30" t="str">
            <v>Monaco</v>
          </cell>
          <cell r="E30" t="str">
            <v>MCO</v>
          </cell>
          <cell r="G30" t="str">
            <v>..</v>
          </cell>
          <cell r="H30" t="str">
            <v>High income: nonOECD</v>
          </cell>
          <cell r="I30" t="str">
            <v>HIC</v>
          </cell>
        </row>
        <row r="31">
          <cell r="D31" t="str">
            <v>New Caledonia</v>
          </cell>
          <cell r="E31" t="str">
            <v>NCL</v>
          </cell>
          <cell r="G31" t="str">
            <v>..</v>
          </cell>
          <cell r="H31" t="str">
            <v>High income: nonOECD</v>
          </cell>
          <cell r="I31" t="str">
            <v>HIC</v>
          </cell>
        </row>
        <row r="32">
          <cell r="D32" t="str">
            <v>Northern Mariana Islands</v>
          </cell>
          <cell r="E32" t="str">
            <v>MNP</v>
          </cell>
          <cell r="G32" t="str">
            <v>..</v>
          </cell>
          <cell r="H32" t="str">
            <v>High income: nonOECD</v>
          </cell>
          <cell r="I32" t="str">
            <v>HIC</v>
          </cell>
        </row>
        <row r="33">
          <cell r="D33" t="str">
            <v>Oman</v>
          </cell>
          <cell r="E33" t="str">
            <v>OMN</v>
          </cell>
          <cell r="G33" t="str">
            <v>..</v>
          </cell>
          <cell r="H33" t="str">
            <v>High income: nonOECD</v>
          </cell>
          <cell r="I33" t="str">
            <v>HIC</v>
          </cell>
        </row>
        <row r="34">
          <cell r="D34" t="str">
            <v>Puerto Rico</v>
          </cell>
          <cell r="E34" t="str">
            <v>PRI</v>
          </cell>
          <cell r="G34" t="str">
            <v>..</v>
          </cell>
          <cell r="H34" t="str">
            <v>High income: nonOECD</v>
          </cell>
          <cell r="I34" t="str">
            <v>HIC</v>
          </cell>
        </row>
        <row r="35">
          <cell r="D35" t="str">
            <v>Qatar</v>
          </cell>
          <cell r="E35" t="str">
            <v>QAT</v>
          </cell>
          <cell r="G35" t="str">
            <v>..</v>
          </cell>
          <cell r="H35" t="str">
            <v>High income: nonOECD</v>
          </cell>
          <cell r="I35" t="str">
            <v>HIC</v>
          </cell>
        </row>
        <row r="36">
          <cell r="D36" t="str">
            <v>San Marino</v>
          </cell>
          <cell r="E36" t="str">
            <v>SMR</v>
          </cell>
          <cell r="G36" t="str">
            <v>..</v>
          </cell>
          <cell r="H36" t="str">
            <v>High income: nonOECD</v>
          </cell>
          <cell r="I36" t="str">
            <v>HIC</v>
          </cell>
        </row>
        <row r="37">
          <cell r="D37" t="str">
            <v>Saudi Arabia</v>
          </cell>
          <cell r="E37" t="str">
            <v>SAU</v>
          </cell>
          <cell r="G37" t="str">
            <v>..</v>
          </cell>
          <cell r="H37" t="str">
            <v>High income: nonOECD</v>
          </cell>
          <cell r="I37" t="str">
            <v>HIC</v>
          </cell>
        </row>
        <row r="38">
          <cell r="D38" t="str">
            <v>Singapore</v>
          </cell>
          <cell r="E38" t="str">
            <v>SGP</v>
          </cell>
          <cell r="G38" t="str">
            <v>..</v>
          </cell>
          <cell r="H38" t="str">
            <v>High income: nonOECD</v>
          </cell>
          <cell r="I38" t="str">
            <v>HIC</v>
          </cell>
        </row>
        <row r="39">
          <cell r="D39" t="str">
            <v>Sint Maarten (Dutch part)</v>
          </cell>
          <cell r="E39" t="str">
            <v>SXM</v>
          </cell>
          <cell r="G39" t="str">
            <v>..</v>
          </cell>
          <cell r="H39" t="str">
            <v>High income: nonOECD</v>
          </cell>
          <cell r="I39" t="str">
            <v>HIC</v>
          </cell>
        </row>
        <row r="40">
          <cell r="D40" t="str">
            <v>Saint Kitts and Nevis</v>
          </cell>
          <cell r="E40" t="str">
            <v>KNA</v>
          </cell>
          <cell r="G40" t="str">
            <v>Latin America &amp; Caribbean</v>
          </cell>
          <cell r="H40" t="str">
            <v>High income: nonOECD</v>
          </cell>
          <cell r="I40" t="str">
            <v>HIC</v>
          </cell>
        </row>
        <row r="41">
          <cell r="D41" t="str">
            <v>St. Martin (French part)</v>
          </cell>
          <cell r="E41" t="str">
            <v>MAF</v>
          </cell>
          <cell r="G41" t="str">
            <v>..</v>
          </cell>
          <cell r="H41" t="str">
            <v>High income: nonOECD</v>
          </cell>
          <cell r="I41" t="str">
            <v>HIC</v>
          </cell>
        </row>
        <row r="42">
          <cell r="D42" t="str">
            <v>Trinidad and Tobago</v>
          </cell>
          <cell r="E42" t="str">
            <v>TTO</v>
          </cell>
          <cell r="G42" t="str">
            <v>..</v>
          </cell>
          <cell r="H42" t="str">
            <v>High income: nonOECD</v>
          </cell>
          <cell r="I42" t="str">
            <v>HIC</v>
          </cell>
        </row>
        <row r="43">
          <cell r="D43" t="str">
            <v>Turks and Caicos Islands</v>
          </cell>
          <cell r="E43" t="str">
            <v>TCA</v>
          </cell>
          <cell r="G43" t="str">
            <v>..</v>
          </cell>
          <cell r="H43" t="str">
            <v>High income: nonOECD</v>
          </cell>
          <cell r="I43" t="str">
            <v>HIC</v>
          </cell>
        </row>
        <row r="44">
          <cell r="D44" t="str">
            <v>United Arab Emirates</v>
          </cell>
          <cell r="E44" t="str">
            <v>ARE</v>
          </cell>
          <cell r="G44" t="str">
            <v>..</v>
          </cell>
          <cell r="H44" t="str">
            <v>High income: nonOECD</v>
          </cell>
          <cell r="I44" t="str">
            <v>HIC</v>
          </cell>
        </row>
        <row r="45">
          <cell r="D45" t="str">
            <v>Virgin Islands (U.S.)</v>
          </cell>
          <cell r="E45" t="str">
            <v>VIR</v>
          </cell>
          <cell r="G45" t="str">
            <v>..</v>
          </cell>
          <cell r="H45" t="str">
            <v>High income: nonOECD</v>
          </cell>
          <cell r="I45" t="str">
            <v>HIC</v>
          </cell>
        </row>
        <row r="46">
          <cell r="D46" t="str">
            <v>Australia</v>
          </cell>
          <cell r="E46" t="str">
            <v>AUS</v>
          </cell>
          <cell r="G46" t="str">
            <v>..</v>
          </cell>
          <cell r="H46" t="str">
            <v>High income: OECD</v>
          </cell>
          <cell r="I46" t="str">
            <v>HIC</v>
          </cell>
        </row>
        <row r="47">
          <cell r="D47" t="str">
            <v>Austria</v>
          </cell>
          <cell r="E47" t="str">
            <v>AUT</v>
          </cell>
          <cell r="G47" t="str">
            <v>..</v>
          </cell>
          <cell r="H47" t="str">
            <v>High income: OECD</v>
          </cell>
          <cell r="I47" t="str">
            <v>HIC</v>
          </cell>
        </row>
        <row r="48">
          <cell r="D48" t="str">
            <v>Belgium</v>
          </cell>
          <cell r="E48" t="str">
            <v>BEL</v>
          </cell>
          <cell r="G48" t="str">
            <v>..</v>
          </cell>
          <cell r="H48" t="str">
            <v>High income: OECD</v>
          </cell>
          <cell r="I48" t="str">
            <v>HIC</v>
          </cell>
        </row>
        <row r="49">
          <cell r="D49" t="str">
            <v>Canada</v>
          </cell>
          <cell r="E49" t="str">
            <v>CAN</v>
          </cell>
          <cell r="G49" t="str">
            <v>..</v>
          </cell>
          <cell r="H49" t="str">
            <v>High income: OECD</v>
          </cell>
          <cell r="I49" t="str">
            <v>HIC</v>
          </cell>
        </row>
        <row r="50">
          <cell r="D50" t="str">
            <v>Czech Republic</v>
          </cell>
          <cell r="E50" t="str">
            <v>CZE</v>
          </cell>
          <cell r="G50" t="str">
            <v>..</v>
          </cell>
          <cell r="H50" t="str">
            <v>High income: OECD</v>
          </cell>
          <cell r="I50" t="str">
            <v>HIC</v>
          </cell>
        </row>
        <row r="51">
          <cell r="D51" t="str">
            <v>Denmark</v>
          </cell>
          <cell r="E51" t="str">
            <v>DNK</v>
          </cell>
          <cell r="G51" t="str">
            <v>..</v>
          </cell>
          <cell r="H51" t="str">
            <v>High income: OECD</v>
          </cell>
          <cell r="I51" t="str">
            <v>HIC</v>
          </cell>
        </row>
        <row r="52">
          <cell r="D52" t="str">
            <v>Estonia</v>
          </cell>
          <cell r="E52" t="str">
            <v>EST</v>
          </cell>
          <cell r="G52" t="str">
            <v>..</v>
          </cell>
          <cell r="H52" t="str">
            <v>High income: OECD</v>
          </cell>
          <cell r="I52" t="str">
            <v>HIC</v>
          </cell>
        </row>
        <row r="53">
          <cell r="D53" t="str">
            <v>Finland</v>
          </cell>
          <cell r="E53" t="str">
            <v>FIN</v>
          </cell>
          <cell r="G53" t="str">
            <v>..</v>
          </cell>
          <cell r="H53" t="str">
            <v>High income: OECD</v>
          </cell>
          <cell r="I53" t="str">
            <v>HIC</v>
          </cell>
        </row>
        <row r="54">
          <cell r="D54" t="str">
            <v>France</v>
          </cell>
          <cell r="E54" t="str">
            <v>FRA</v>
          </cell>
          <cell r="G54" t="str">
            <v>..</v>
          </cell>
          <cell r="H54" t="str">
            <v>High income: OECD</v>
          </cell>
          <cell r="I54" t="str">
            <v>HIC</v>
          </cell>
        </row>
        <row r="55">
          <cell r="D55" t="str">
            <v>Germany</v>
          </cell>
          <cell r="E55" t="str">
            <v>DEU</v>
          </cell>
          <cell r="G55" t="str">
            <v>..</v>
          </cell>
          <cell r="H55" t="str">
            <v>High income: OECD</v>
          </cell>
          <cell r="I55" t="str">
            <v>HIC</v>
          </cell>
        </row>
        <row r="56">
          <cell r="D56" t="str">
            <v>Greece</v>
          </cell>
          <cell r="E56" t="str">
            <v>GRC</v>
          </cell>
          <cell r="G56" t="str">
            <v>..</v>
          </cell>
          <cell r="H56" t="str">
            <v>High income: OECD</v>
          </cell>
          <cell r="I56" t="str">
            <v>HIC</v>
          </cell>
        </row>
        <row r="57">
          <cell r="D57" t="str">
            <v>Hungary</v>
          </cell>
          <cell r="E57" t="str">
            <v>HUN</v>
          </cell>
          <cell r="G57" t="str">
            <v>..</v>
          </cell>
          <cell r="H57" t="str">
            <v>High income: OECD</v>
          </cell>
          <cell r="I57" t="str">
            <v>HIC</v>
          </cell>
        </row>
        <row r="58">
          <cell r="D58" t="str">
            <v>Iceland</v>
          </cell>
          <cell r="E58" t="str">
            <v>ISL</v>
          </cell>
          <cell r="G58" t="str">
            <v>..</v>
          </cell>
          <cell r="H58" t="str">
            <v>High income: OECD</v>
          </cell>
          <cell r="I58" t="str">
            <v>HIC</v>
          </cell>
        </row>
        <row r="59">
          <cell r="D59" t="str">
            <v>Ireland</v>
          </cell>
          <cell r="E59" t="str">
            <v>IRL</v>
          </cell>
          <cell r="G59" t="str">
            <v>..</v>
          </cell>
          <cell r="H59" t="str">
            <v>High income: OECD</v>
          </cell>
          <cell r="I59" t="str">
            <v>HIC</v>
          </cell>
        </row>
        <row r="60">
          <cell r="D60" t="str">
            <v>Israel</v>
          </cell>
          <cell r="E60" t="str">
            <v>ISR</v>
          </cell>
          <cell r="G60" t="str">
            <v>..</v>
          </cell>
          <cell r="H60" t="str">
            <v>High income: OECD</v>
          </cell>
          <cell r="I60" t="str">
            <v>HIC</v>
          </cell>
        </row>
        <row r="61">
          <cell r="D61" t="str">
            <v>Italy</v>
          </cell>
          <cell r="E61" t="str">
            <v>ITA</v>
          </cell>
          <cell r="G61" t="str">
            <v>..</v>
          </cell>
          <cell r="H61" t="str">
            <v>High income: OECD</v>
          </cell>
          <cell r="I61" t="str">
            <v>HIC</v>
          </cell>
        </row>
        <row r="62">
          <cell r="D62" t="str">
            <v>Japan</v>
          </cell>
          <cell r="E62" t="str">
            <v>JPN</v>
          </cell>
          <cell r="G62" t="str">
            <v>..</v>
          </cell>
          <cell r="H62" t="str">
            <v>High income: OECD</v>
          </cell>
          <cell r="I62" t="str">
            <v>HIC</v>
          </cell>
        </row>
        <row r="63">
          <cell r="D63" t="str">
            <v>Republic of Korea</v>
          </cell>
          <cell r="E63" t="str">
            <v>KOR</v>
          </cell>
          <cell r="G63" t="str">
            <v>..</v>
          </cell>
          <cell r="H63" t="str">
            <v>High income: OECD</v>
          </cell>
          <cell r="I63" t="str">
            <v>HIC</v>
          </cell>
        </row>
        <row r="64">
          <cell r="D64" t="str">
            <v>Luxembourg</v>
          </cell>
          <cell r="E64" t="str">
            <v>LUX</v>
          </cell>
          <cell r="G64" t="str">
            <v>..</v>
          </cell>
          <cell r="H64" t="str">
            <v>High income: OECD</v>
          </cell>
          <cell r="I64" t="str">
            <v>HIC</v>
          </cell>
        </row>
        <row r="65">
          <cell r="D65" t="str">
            <v>Netherlands</v>
          </cell>
          <cell r="E65" t="str">
            <v>NLD</v>
          </cell>
          <cell r="G65" t="str">
            <v>..</v>
          </cell>
          <cell r="H65" t="str">
            <v>High income: OECD</v>
          </cell>
          <cell r="I65" t="str">
            <v>HIC</v>
          </cell>
        </row>
        <row r="66">
          <cell r="D66" t="str">
            <v>New Zealand</v>
          </cell>
          <cell r="E66" t="str">
            <v>NZL</v>
          </cell>
          <cell r="G66" t="str">
            <v>..</v>
          </cell>
          <cell r="H66" t="str">
            <v>High income: OECD</v>
          </cell>
          <cell r="I66" t="str">
            <v>HIC</v>
          </cell>
        </row>
        <row r="67">
          <cell r="D67" t="str">
            <v>Norway</v>
          </cell>
          <cell r="E67" t="str">
            <v>NOR</v>
          </cell>
          <cell r="G67" t="str">
            <v>..</v>
          </cell>
          <cell r="H67" t="str">
            <v>High income: OECD</v>
          </cell>
          <cell r="I67" t="str">
            <v>HIC</v>
          </cell>
        </row>
        <row r="68">
          <cell r="D68" t="str">
            <v>Poland</v>
          </cell>
          <cell r="E68" t="str">
            <v>POL</v>
          </cell>
          <cell r="G68" t="str">
            <v>..</v>
          </cell>
          <cell r="H68" t="str">
            <v>High income: OECD</v>
          </cell>
          <cell r="I68" t="str">
            <v>HIC</v>
          </cell>
        </row>
        <row r="69">
          <cell r="D69" t="str">
            <v>Portugal</v>
          </cell>
          <cell r="E69" t="str">
            <v>PRT</v>
          </cell>
          <cell r="G69" t="str">
            <v>..</v>
          </cell>
          <cell r="H69" t="str">
            <v>High income: OECD</v>
          </cell>
          <cell r="I69" t="str">
            <v>HIC</v>
          </cell>
        </row>
        <row r="70">
          <cell r="D70" t="str">
            <v>Slovakia</v>
          </cell>
          <cell r="E70" t="str">
            <v>SVK</v>
          </cell>
          <cell r="G70" t="str">
            <v>..</v>
          </cell>
          <cell r="H70" t="str">
            <v>High income: OECD</v>
          </cell>
          <cell r="I70" t="str">
            <v>HIC</v>
          </cell>
        </row>
        <row r="71">
          <cell r="D71" t="str">
            <v>Slovenia</v>
          </cell>
          <cell r="E71" t="str">
            <v>SVN</v>
          </cell>
          <cell r="G71" t="str">
            <v>..</v>
          </cell>
          <cell r="H71" t="str">
            <v>High income: OECD</v>
          </cell>
          <cell r="I71" t="str">
            <v>HIC</v>
          </cell>
        </row>
        <row r="72">
          <cell r="D72" t="str">
            <v>Spain</v>
          </cell>
          <cell r="E72" t="str">
            <v>ESP</v>
          </cell>
          <cell r="G72" t="str">
            <v>..</v>
          </cell>
          <cell r="H72" t="str">
            <v>High income: OECD</v>
          </cell>
          <cell r="I72" t="str">
            <v>HIC</v>
          </cell>
        </row>
        <row r="73">
          <cell r="D73" t="str">
            <v>Sweden</v>
          </cell>
          <cell r="E73" t="str">
            <v>SWE</v>
          </cell>
          <cell r="G73" t="str">
            <v>..</v>
          </cell>
          <cell r="H73" t="str">
            <v>High income: OECD</v>
          </cell>
          <cell r="I73" t="str">
            <v>HIC</v>
          </cell>
        </row>
        <row r="74">
          <cell r="D74" t="str">
            <v>Switzerland</v>
          </cell>
          <cell r="E74" t="str">
            <v>CHE</v>
          </cell>
          <cell r="G74" t="str">
            <v>..</v>
          </cell>
          <cell r="H74" t="str">
            <v>High income: OECD</v>
          </cell>
          <cell r="I74" t="str">
            <v>HIC</v>
          </cell>
        </row>
        <row r="75">
          <cell r="D75" t="str">
            <v>United Kingdom</v>
          </cell>
          <cell r="E75" t="str">
            <v>GBR</v>
          </cell>
          <cell r="G75" t="str">
            <v>..</v>
          </cell>
          <cell r="H75" t="str">
            <v>High income: OECD</v>
          </cell>
          <cell r="I75" t="str">
            <v>HIC</v>
          </cell>
        </row>
        <row r="76">
          <cell r="D76" t="str">
            <v>United States of America</v>
          </cell>
          <cell r="E76" t="str">
            <v>USA</v>
          </cell>
          <cell r="G76" t="str">
            <v>..</v>
          </cell>
          <cell r="H76" t="str">
            <v>High income: OECD</v>
          </cell>
          <cell r="I76" t="str">
            <v>HIC</v>
          </cell>
        </row>
        <row r="77">
          <cell r="D77" t="str">
            <v>Afghanistan</v>
          </cell>
          <cell r="E77" t="str">
            <v>AFG</v>
          </cell>
          <cell r="G77" t="str">
            <v>South Asia</v>
          </cell>
          <cell r="H77" t="str">
            <v>Low income</v>
          </cell>
          <cell r="I77" t="str">
            <v>LIC</v>
          </cell>
        </row>
        <row r="78">
          <cell r="D78" t="str">
            <v>Bangladesh</v>
          </cell>
          <cell r="E78" t="str">
            <v>BGD</v>
          </cell>
          <cell r="G78" t="str">
            <v>South Asia</v>
          </cell>
          <cell r="H78" t="str">
            <v>Low income</v>
          </cell>
          <cell r="I78" t="str">
            <v>LIC</v>
          </cell>
        </row>
        <row r="79">
          <cell r="D79" t="str">
            <v>Benin</v>
          </cell>
          <cell r="E79" t="str">
            <v>BEN</v>
          </cell>
          <cell r="G79" t="str">
            <v>Sub-Saharan Africa</v>
          </cell>
          <cell r="H79" t="str">
            <v>Low income</v>
          </cell>
          <cell r="I79" t="str">
            <v>LIC</v>
          </cell>
        </row>
        <row r="80">
          <cell r="D80" t="str">
            <v>Burkina Faso</v>
          </cell>
          <cell r="E80" t="str">
            <v>BFA</v>
          </cell>
          <cell r="G80" t="str">
            <v>Sub-Saharan Africa</v>
          </cell>
          <cell r="H80" t="str">
            <v>Low income</v>
          </cell>
          <cell r="I80" t="str">
            <v>LIC</v>
          </cell>
        </row>
        <row r="81">
          <cell r="D81" t="str">
            <v>Burundi</v>
          </cell>
          <cell r="E81" t="str">
            <v>BDI</v>
          </cell>
          <cell r="G81" t="str">
            <v>Sub-Saharan Africa</v>
          </cell>
          <cell r="H81" t="str">
            <v>Low income</v>
          </cell>
          <cell r="I81" t="str">
            <v>LIC</v>
          </cell>
        </row>
        <row r="82">
          <cell r="D82" t="str">
            <v>Cambodia</v>
          </cell>
          <cell r="E82" t="str">
            <v>KHM</v>
          </cell>
          <cell r="G82" t="str">
            <v>East Asia &amp; Pacific</v>
          </cell>
          <cell r="H82" t="str">
            <v>Low income</v>
          </cell>
          <cell r="I82" t="str">
            <v>LIC</v>
          </cell>
        </row>
        <row r="83">
          <cell r="D83" t="str">
            <v>Central African Republic</v>
          </cell>
          <cell r="E83" t="str">
            <v>CAF</v>
          </cell>
          <cell r="G83" t="str">
            <v>Sub-Saharan Africa</v>
          </cell>
          <cell r="H83" t="str">
            <v>Low income</v>
          </cell>
          <cell r="I83" t="str">
            <v>LIC</v>
          </cell>
        </row>
        <row r="84">
          <cell r="D84" t="str">
            <v>Chad</v>
          </cell>
          <cell r="E84" t="str">
            <v>TCD</v>
          </cell>
          <cell r="G84" t="str">
            <v>Sub-Saharan Africa</v>
          </cell>
          <cell r="H84" t="str">
            <v>Low income</v>
          </cell>
          <cell r="I84" t="str">
            <v>LIC</v>
          </cell>
        </row>
        <row r="85">
          <cell r="D85" t="str">
            <v>Comoros</v>
          </cell>
          <cell r="E85" t="str">
            <v>COM</v>
          </cell>
          <cell r="G85" t="str">
            <v>Sub-Saharan Africa</v>
          </cell>
          <cell r="H85" t="str">
            <v>Low income</v>
          </cell>
          <cell r="I85" t="str">
            <v>LIC</v>
          </cell>
        </row>
        <row r="86">
          <cell r="D86" t="str">
            <v>DR Congo</v>
          </cell>
          <cell r="E86" t="str">
            <v>ZAR</v>
          </cell>
          <cell r="G86" t="str">
            <v>Sub-Saharan Africa</v>
          </cell>
          <cell r="H86" t="str">
            <v>Low income</v>
          </cell>
          <cell r="I86" t="str">
            <v>LIC</v>
          </cell>
        </row>
        <row r="87">
          <cell r="D87" t="str">
            <v>Eritrea</v>
          </cell>
          <cell r="E87" t="str">
            <v>ERI</v>
          </cell>
          <cell r="G87" t="str">
            <v>Sub-Saharan Africa</v>
          </cell>
          <cell r="H87" t="str">
            <v>Low income</v>
          </cell>
          <cell r="I87" t="str">
            <v>LIC</v>
          </cell>
        </row>
        <row r="88">
          <cell r="D88" t="str">
            <v>Ethiopia</v>
          </cell>
          <cell r="E88" t="str">
            <v>ETH</v>
          </cell>
          <cell r="G88" t="str">
            <v>Sub-Saharan Africa</v>
          </cell>
          <cell r="H88" t="str">
            <v>Low income</v>
          </cell>
          <cell r="I88" t="str">
            <v>LIC</v>
          </cell>
        </row>
        <row r="89">
          <cell r="D89" t="str">
            <v>Gambia</v>
          </cell>
          <cell r="E89" t="str">
            <v>GMB</v>
          </cell>
          <cell r="G89" t="str">
            <v>Sub-Saharan Africa</v>
          </cell>
          <cell r="H89" t="str">
            <v>Low income</v>
          </cell>
          <cell r="I89" t="str">
            <v>LIC</v>
          </cell>
        </row>
        <row r="90">
          <cell r="D90" t="str">
            <v>Guinea</v>
          </cell>
          <cell r="E90" t="str">
            <v>GIN</v>
          </cell>
          <cell r="G90" t="str">
            <v>Sub-Saharan Africa</v>
          </cell>
          <cell r="H90" t="str">
            <v>Low income</v>
          </cell>
          <cell r="I90" t="str">
            <v>LIC</v>
          </cell>
        </row>
        <row r="91">
          <cell r="D91" t="str">
            <v>Guinea Bissau</v>
          </cell>
          <cell r="E91" t="str">
            <v>GNB</v>
          </cell>
          <cell r="G91" t="str">
            <v>Sub-Saharan Africa</v>
          </cell>
          <cell r="H91" t="str">
            <v>Low income</v>
          </cell>
          <cell r="I91" t="str">
            <v>LIC</v>
          </cell>
        </row>
        <row r="92">
          <cell r="D92" t="str">
            <v>Haiti</v>
          </cell>
          <cell r="E92" t="str">
            <v>HTI</v>
          </cell>
          <cell r="G92" t="str">
            <v>Latin America &amp; Caribbean</v>
          </cell>
          <cell r="H92" t="str">
            <v>Low income</v>
          </cell>
          <cell r="I92" t="str">
            <v>LIC</v>
          </cell>
        </row>
        <row r="93">
          <cell r="D93" t="str">
            <v>Kenya</v>
          </cell>
          <cell r="E93" t="str">
            <v>KEN</v>
          </cell>
          <cell r="G93" t="str">
            <v>Sub-Saharan Africa</v>
          </cell>
          <cell r="H93" t="str">
            <v>Low income</v>
          </cell>
          <cell r="I93" t="str">
            <v>LIC</v>
          </cell>
        </row>
        <row r="94">
          <cell r="D94" t="str">
            <v>Korea DPR</v>
          </cell>
          <cell r="E94" t="str">
            <v>PRK</v>
          </cell>
          <cell r="G94" t="str">
            <v>East Asia &amp; Pacific</v>
          </cell>
          <cell r="H94" t="str">
            <v>Low income</v>
          </cell>
          <cell r="I94" t="str">
            <v>LIC</v>
          </cell>
        </row>
        <row r="95">
          <cell r="D95" t="str">
            <v>Kyrgyzstan</v>
          </cell>
          <cell r="E95" t="str">
            <v>KGZ</v>
          </cell>
          <cell r="G95" t="str">
            <v>Europe &amp; Central Asia</v>
          </cell>
          <cell r="H95" t="str">
            <v>Low income</v>
          </cell>
          <cell r="I95" t="str">
            <v>LIC</v>
          </cell>
        </row>
        <row r="96">
          <cell r="D96" t="str">
            <v>Liberia</v>
          </cell>
          <cell r="E96" t="str">
            <v>LBR</v>
          </cell>
          <cell r="G96" t="str">
            <v>Sub-Saharan Africa</v>
          </cell>
          <cell r="H96" t="str">
            <v>Low income</v>
          </cell>
          <cell r="I96" t="str">
            <v>LIC</v>
          </cell>
        </row>
        <row r="97">
          <cell r="D97" t="str">
            <v>Madagascar</v>
          </cell>
          <cell r="E97" t="str">
            <v>MDG</v>
          </cell>
          <cell r="G97" t="str">
            <v>Sub-Saharan Africa</v>
          </cell>
          <cell r="H97" t="str">
            <v>Low income</v>
          </cell>
          <cell r="I97" t="str">
            <v>LIC</v>
          </cell>
        </row>
        <row r="98">
          <cell r="D98" t="str">
            <v>Malawi</v>
          </cell>
          <cell r="E98" t="str">
            <v>MWI</v>
          </cell>
          <cell r="G98" t="str">
            <v>Sub-Saharan Africa</v>
          </cell>
          <cell r="H98" t="str">
            <v>Low income</v>
          </cell>
          <cell r="I98" t="str">
            <v>LIC</v>
          </cell>
        </row>
        <row r="99">
          <cell r="D99" t="str">
            <v>Mali</v>
          </cell>
          <cell r="E99" t="str">
            <v>MLI</v>
          </cell>
          <cell r="G99" t="str">
            <v>Sub-Saharan Africa</v>
          </cell>
          <cell r="H99" t="str">
            <v>Low income</v>
          </cell>
          <cell r="I99" t="str">
            <v>LIC</v>
          </cell>
        </row>
        <row r="100">
          <cell r="D100" t="str">
            <v>Mauritania</v>
          </cell>
          <cell r="E100" t="str">
            <v>MRT</v>
          </cell>
          <cell r="G100" t="str">
            <v>Sub-Saharan Africa</v>
          </cell>
          <cell r="H100" t="str">
            <v>Low income</v>
          </cell>
          <cell r="I100" t="str">
            <v>LIC</v>
          </cell>
        </row>
        <row r="101">
          <cell r="D101" t="str">
            <v>Mozambique</v>
          </cell>
          <cell r="E101" t="str">
            <v>MOZ</v>
          </cell>
          <cell r="G101" t="str">
            <v>Sub-Saharan Africa</v>
          </cell>
          <cell r="H101" t="str">
            <v>Low income</v>
          </cell>
          <cell r="I101" t="str">
            <v>LIC</v>
          </cell>
        </row>
        <row r="102">
          <cell r="D102" t="str">
            <v>Myanmar</v>
          </cell>
          <cell r="E102" t="str">
            <v>MMR</v>
          </cell>
          <cell r="G102" t="str">
            <v>East Asia &amp; Pacific</v>
          </cell>
          <cell r="H102" t="str">
            <v>Low income</v>
          </cell>
          <cell r="I102" t="str">
            <v>LIC</v>
          </cell>
        </row>
        <row r="103">
          <cell r="D103" t="str">
            <v>Nepal</v>
          </cell>
          <cell r="E103" t="str">
            <v>NPL</v>
          </cell>
          <cell r="G103" t="str">
            <v>South Asia</v>
          </cell>
          <cell r="H103" t="str">
            <v>Low income</v>
          </cell>
          <cell r="I103" t="str">
            <v>LIC</v>
          </cell>
        </row>
        <row r="104">
          <cell r="D104" t="str">
            <v>Niger</v>
          </cell>
          <cell r="E104" t="str">
            <v>NER</v>
          </cell>
          <cell r="G104" t="str">
            <v>Sub-Saharan Africa</v>
          </cell>
          <cell r="H104" t="str">
            <v>Low income</v>
          </cell>
          <cell r="I104" t="str">
            <v>LIC</v>
          </cell>
        </row>
        <row r="105">
          <cell r="D105" t="str">
            <v>Rwanda</v>
          </cell>
          <cell r="E105" t="str">
            <v>RWA</v>
          </cell>
          <cell r="G105" t="str">
            <v>Sub-Saharan Africa</v>
          </cell>
          <cell r="H105" t="str">
            <v>Low income</v>
          </cell>
          <cell r="I105" t="str">
            <v>LIC</v>
          </cell>
        </row>
        <row r="106">
          <cell r="D106" t="str">
            <v>Sierra Leone</v>
          </cell>
          <cell r="E106" t="str">
            <v>SLE</v>
          </cell>
          <cell r="G106" t="str">
            <v>Sub-Saharan Africa</v>
          </cell>
          <cell r="H106" t="str">
            <v>Low income</v>
          </cell>
          <cell r="I106" t="str">
            <v>LIC</v>
          </cell>
        </row>
        <row r="107">
          <cell r="D107" t="str">
            <v>Somalia</v>
          </cell>
          <cell r="E107" t="str">
            <v>SOM</v>
          </cell>
          <cell r="G107" t="str">
            <v>Sub-Saharan Africa</v>
          </cell>
          <cell r="H107" t="str">
            <v>Low income</v>
          </cell>
          <cell r="I107" t="str">
            <v>LIC</v>
          </cell>
        </row>
        <row r="108">
          <cell r="D108" t="str">
            <v>Tajikistan</v>
          </cell>
          <cell r="E108" t="str">
            <v>TJK</v>
          </cell>
          <cell r="G108" t="str">
            <v>Europe &amp; Central Asia</v>
          </cell>
          <cell r="H108" t="str">
            <v>Low income</v>
          </cell>
          <cell r="I108" t="str">
            <v>LIC</v>
          </cell>
        </row>
        <row r="109">
          <cell r="D109" t="str">
            <v>Tanzania</v>
          </cell>
          <cell r="E109" t="str">
            <v>TZA</v>
          </cell>
          <cell r="G109" t="str">
            <v>Sub-Saharan Africa</v>
          </cell>
          <cell r="H109" t="str">
            <v>Low income</v>
          </cell>
          <cell r="I109" t="str">
            <v>LIC</v>
          </cell>
        </row>
        <row r="110">
          <cell r="D110" t="str">
            <v>Togo</v>
          </cell>
          <cell r="E110" t="str">
            <v>TGO</v>
          </cell>
          <cell r="G110" t="str">
            <v>Sub-Saharan Africa</v>
          </cell>
          <cell r="H110" t="str">
            <v>Low income</v>
          </cell>
          <cell r="I110" t="str">
            <v>LIC</v>
          </cell>
        </row>
        <row r="111">
          <cell r="D111" t="str">
            <v>Uganda</v>
          </cell>
          <cell r="E111" t="str">
            <v>UGA</v>
          </cell>
          <cell r="G111" t="str">
            <v>Sub-Saharan Africa</v>
          </cell>
          <cell r="H111" t="str">
            <v>Low income</v>
          </cell>
          <cell r="I111" t="str">
            <v>LIC</v>
          </cell>
        </row>
        <row r="112">
          <cell r="D112" t="str">
            <v>Zimbabwe</v>
          </cell>
          <cell r="E112" t="str">
            <v>ZWE</v>
          </cell>
          <cell r="G112" t="str">
            <v>Sub-Saharan Africa</v>
          </cell>
          <cell r="H112" t="str">
            <v>Low income</v>
          </cell>
          <cell r="I112" t="str">
            <v>LIC</v>
          </cell>
        </row>
        <row r="113">
          <cell r="D113" t="str">
            <v>Albania</v>
          </cell>
          <cell r="E113" t="str">
            <v>ALB</v>
          </cell>
          <cell r="G113" t="str">
            <v>Europe &amp; Central Asia</v>
          </cell>
          <cell r="H113" t="str">
            <v>Lower middle income</v>
          </cell>
          <cell r="I113" t="str">
            <v>LMIC</v>
          </cell>
        </row>
        <row r="114">
          <cell r="D114" t="str">
            <v>Armenia</v>
          </cell>
          <cell r="E114" t="str">
            <v>ARM</v>
          </cell>
          <cell r="G114" t="str">
            <v>Europe &amp; Central Asia</v>
          </cell>
          <cell r="H114" t="str">
            <v>Lower middle income</v>
          </cell>
          <cell r="I114" t="str">
            <v>LMIC</v>
          </cell>
        </row>
        <row r="115">
          <cell r="D115" t="str">
            <v>Belize</v>
          </cell>
          <cell r="E115" t="str">
            <v>BLZ</v>
          </cell>
          <cell r="G115" t="str">
            <v>Latin America &amp; Caribbean</v>
          </cell>
          <cell r="H115" t="str">
            <v>Lower middle income</v>
          </cell>
          <cell r="I115" t="str">
            <v>LMIC</v>
          </cell>
        </row>
        <row r="116">
          <cell r="D116" t="str">
            <v>Bhutan</v>
          </cell>
          <cell r="E116" t="str">
            <v>BTN</v>
          </cell>
          <cell r="G116" t="str">
            <v>South Asia</v>
          </cell>
          <cell r="H116" t="str">
            <v>Lower middle income</v>
          </cell>
          <cell r="I116" t="str">
            <v>LMIC</v>
          </cell>
        </row>
        <row r="117">
          <cell r="D117" t="str">
            <v>Bolivia</v>
          </cell>
          <cell r="E117" t="str">
            <v>BOL</v>
          </cell>
          <cell r="G117" t="str">
            <v>Latin America &amp; Caribbean</v>
          </cell>
          <cell r="H117" t="str">
            <v>Lower middle income</v>
          </cell>
          <cell r="I117" t="str">
            <v>LMIC</v>
          </cell>
        </row>
        <row r="118">
          <cell r="D118" t="str">
            <v>Cameroon</v>
          </cell>
          <cell r="E118" t="str">
            <v>CMR</v>
          </cell>
          <cell r="G118" t="str">
            <v>Sub-Saharan Africa</v>
          </cell>
          <cell r="H118" t="str">
            <v>Lower middle income</v>
          </cell>
          <cell r="I118" t="str">
            <v>LMIC</v>
          </cell>
        </row>
        <row r="119">
          <cell r="D119" t="str">
            <v>Cape Verde</v>
          </cell>
          <cell r="E119" t="str">
            <v>CPV</v>
          </cell>
          <cell r="G119" t="str">
            <v>Sub-Saharan Africa</v>
          </cell>
          <cell r="H119" t="str">
            <v>Lower middle income</v>
          </cell>
          <cell r="I119" t="str">
            <v>LMIC</v>
          </cell>
        </row>
        <row r="120">
          <cell r="D120" t="str">
            <v>Congo</v>
          </cell>
          <cell r="E120" t="str">
            <v>COG</v>
          </cell>
          <cell r="G120" t="str">
            <v>Sub-Saharan Africa</v>
          </cell>
          <cell r="H120" t="str">
            <v>Lower middle income</v>
          </cell>
          <cell r="I120" t="str">
            <v>LMIC</v>
          </cell>
        </row>
        <row r="121">
          <cell r="D121" t="str">
            <v>Cote d'Ivoire</v>
          </cell>
          <cell r="E121" t="str">
            <v>CIV</v>
          </cell>
          <cell r="G121" t="str">
            <v>Sub-Saharan Africa</v>
          </cell>
          <cell r="H121" t="str">
            <v>Lower middle income</v>
          </cell>
          <cell r="I121" t="str">
            <v>LMIC</v>
          </cell>
        </row>
        <row r="122">
          <cell r="D122" t="str">
            <v>Djibouti</v>
          </cell>
          <cell r="E122" t="str">
            <v>DJI</v>
          </cell>
          <cell r="G122" t="str">
            <v>Middle East &amp; North Africa</v>
          </cell>
          <cell r="H122" t="str">
            <v>Lower middle income</v>
          </cell>
          <cell r="I122" t="str">
            <v>LMIC</v>
          </cell>
        </row>
        <row r="123">
          <cell r="D123" t="str">
            <v>Egypt</v>
          </cell>
          <cell r="E123" t="str">
            <v>EGY</v>
          </cell>
          <cell r="G123" t="str">
            <v>Middle East &amp; North Africa</v>
          </cell>
          <cell r="H123" t="str">
            <v>Lower middle income</v>
          </cell>
          <cell r="I123" t="str">
            <v>LMIC</v>
          </cell>
        </row>
        <row r="124">
          <cell r="D124" t="str">
            <v>El Salvador</v>
          </cell>
          <cell r="E124" t="str">
            <v>SLV</v>
          </cell>
          <cell r="G124" t="str">
            <v>Latin America &amp; Caribbean</v>
          </cell>
          <cell r="H124" t="str">
            <v>Lower middle income</v>
          </cell>
          <cell r="I124" t="str">
            <v>LMIC</v>
          </cell>
        </row>
        <row r="125">
          <cell r="D125" t="str">
            <v>Fiji</v>
          </cell>
          <cell r="E125" t="str">
            <v>FJI</v>
          </cell>
          <cell r="G125" t="str">
            <v>East Asia &amp; Pacific</v>
          </cell>
          <cell r="H125" t="str">
            <v>Lower middle income</v>
          </cell>
          <cell r="I125" t="str">
            <v>LMIC</v>
          </cell>
        </row>
        <row r="126">
          <cell r="D126" t="str">
            <v>Georgia</v>
          </cell>
          <cell r="E126" t="str">
            <v>GEO</v>
          </cell>
          <cell r="G126" t="str">
            <v>Europe &amp; Central Asia</v>
          </cell>
          <cell r="H126" t="str">
            <v>Lower middle income</v>
          </cell>
          <cell r="I126" t="str">
            <v>LMIC</v>
          </cell>
        </row>
        <row r="127">
          <cell r="D127" t="str">
            <v>Ghana</v>
          </cell>
          <cell r="E127" t="str">
            <v>GHA</v>
          </cell>
          <cell r="G127" t="str">
            <v>Sub-Saharan Africa</v>
          </cell>
          <cell r="H127" t="str">
            <v>Lower middle income</v>
          </cell>
          <cell r="I127" t="str">
            <v>LMIC</v>
          </cell>
        </row>
        <row r="128">
          <cell r="D128" t="str">
            <v>Guatemala</v>
          </cell>
          <cell r="E128" t="str">
            <v>GTM</v>
          </cell>
          <cell r="G128" t="str">
            <v>Latin America &amp; Caribbean</v>
          </cell>
          <cell r="H128" t="str">
            <v>Lower middle income</v>
          </cell>
          <cell r="I128" t="str">
            <v>LMIC</v>
          </cell>
        </row>
        <row r="129">
          <cell r="D129" t="str">
            <v>Guyana</v>
          </cell>
          <cell r="E129" t="str">
            <v>GUY</v>
          </cell>
          <cell r="G129" t="str">
            <v>Latin America &amp; Caribbean</v>
          </cell>
          <cell r="H129" t="str">
            <v>Lower middle income</v>
          </cell>
          <cell r="I129" t="str">
            <v>LMIC</v>
          </cell>
        </row>
        <row r="130">
          <cell r="D130" t="str">
            <v>Honduras</v>
          </cell>
          <cell r="E130" t="str">
            <v>HND</v>
          </cell>
          <cell r="G130" t="str">
            <v>Latin America &amp; Caribbean</v>
          </cell>
          <cell r="H130" t="str">
            <v>Lower middle income</v>
          </cell>
          <cell r="I130" t="str">
            <v>LMIC</v>
          </cell>
        </row>
        <row r="131">
          <cell r="D131" t="str">
            <v>India</v>
          </cell>
          <cell r="E131" t="str">
            <v>IND</v>
          </cell>
          <cell r="G131" t="str">
            <v>South Asia</v>
          </cell>
          <cell r="H131" t="str">
            <v>Lower middle income</v>
          </cell>
          <cell r="I131" t="str">
            <v>LMIC</v>
          </cell>
        </row>
        <row r="132">
          <cell r="D132" t="str">
            <v>Indonesia</v>
          </cell>
          <cell r="E132" t="str">
            <v>IDN</v>
          </cell>
          <cell r="G132" t="str">
            <v>East Asia &amp; Pacific</v>
          </cell>
          <cell r="H132" t="str">
            <v>Lower middle income</v>
          </cell>
          <cell r="I132" t="str">
            <v>LMIC</v>
          </cell>
        </row>
        <row r="133">
          <cell r="D133" t="str">
            <v>Iraq</v>
          </cell>
          <cell r="E133" t="str">
            <v>IRQ</v>
          </cell>
          <cell r="G133" t="str">
            <v>Middle East &amp; North Africa</v>
          </cell>
          <cell r="H133" t="str">
            <v>Lower middle income</v>
          </cell>
          <cell r="I133" t="str">
            <v>LMIC</v>
          </cell>
        </row>
        <row r="134">
          <cell r="D134" t="str">
            <v>Kiribati</v>
          </cell>
          <cell r="E134" t="str">
            <v>KIR</v>
          </cell>
          <cell r="G134" t="str">
            <v>East Asia &amp; Pacific</v>
          </cell>
          <cell r="H134" t="str">
            <v>Lower middle income</v>
          </cell>
          <cell r="I134" t="str">
            <v>LMIC</v>
          </cell>
        </row>
        <row r="135">
          <cell r="D135" t="str">
            <v>Kosovo</v>
          </cell>
          <cell r="E135" t="str">
            <v>KSV</v>
          </cell>
          <cell r="G135" t="str">
            <v>Europe &amp; Central Asia</v>
          </cell>
          <cell r="H135" t="str">
            <v>Lower middle income</v>
          </cell>
          <cell r="I135" t="str">
            <v>LMIC</v>
          </cell>
        </row>
        <row r="136">
          <cell r="D136" t="str">
            <v>Lao PDR</v>
          </cell>
          <cell r="E136" t="str">
            <v>LAO</v>
          </cell>
          <cell r="G136" t="str">
            <v>East Asia &amp; Pacific</v>
          </cell>
          <cell r="H136" t="str">
            <v>Lower middle income</v>
          </cell>
          <cell r="I136" t="str">
            <v>LMIC</v>
          </cell>
        </row>
        <row r="137">
          <cell r="D137" t="str">
            <v>Lesotho</v>
          </cell>
          <cell r="E137" t="str">
            <v>LSO</v>
          </cell>
          <cell r="G137" t="str">
            <v>Sub-Saharan Africa</v>
          </cell>
          <cell r="H137" t="str">
            <v>Lower middle income</v>
          </cell>
          <cell r="I137" t="str">
            <v>LMIC</v>
          </cell>
        </row>
        <row r="138">
          <cell r="D138" t="str">
            <v>Marshall Islands</v>
          </cell>
          <cell r="E138" t="str">
            <v>MHL</v>
          </cell>
          <cell r="G138" t="str">
            <v>East Asia &amp; Pacific</v>
          </cell>
          <cell r="H138" t="str">
            <v>Lower middle income</v>
          </cell>
          <cell r="I138" t="str">
            <v>LMIC</v>
          </cell>
        </row>
        <row r="139">
          <cell r="D139" t="str">
            <v>Micronesia (Fed. States of)</v>
          </cell>
          <cell r="E139" t="str">
            <v>FSM</v>
          </cell>
          <cell r="G139" t="str">
            <v>East Asia &amp; Pacific</v>
          </cell>
          <cell r="H139" t="str">
            <v>Lower middle income</v>
          </cell>
          <cell r="I139" t="str">
            <v>LMIC</v>
          </cell>
        </row>
        <row r="140">
          <cell r="D140" t="str">
            <v>Moldova</v>
          </cell>
          <cell r="E140" t="str">
            <v>MDA</v>
          </cell>
          <cell r="G140" t="str">
            <v>Europe &amp; Central Asia</v>
          </cell>
          <cell r="H140" t="str">
            <v>Lower middle income</v>
          </cell>
          <cell r="I140" t="str">
            <v>LMIC</v>
          </cell>
        </row>
        <row r="141">
          <cell r="D141" t="str">
            <v>Mongolia</v>
          </cell>
          <cell r="E141" t="str">
            <v>MNG</v>
          </cell>
          <cell r="G141" t="str">
            <v>East Asia &amp; Pacific</v>
          </cell>
          <cell r="H141" t="str">
            <v>Lower middle income</v>
          </cell>
          <cell r="I141" t="str">
            <v>LMIC</v>
          </cell>
        </row>
        <row r="142">
          <cell r="D142" t="str">
            <v>Morocco</v>
          </cell>
          <cell r="E142" t="str">
            <v>MAR</v>
          </cell>
          <cell r="G142" t="str">
            <v>Middle East &amp; North Africa</v>
          </cell>
          <cell r="H142" t="str">
            <v>Lower middle income</v>
          </cell>
          <cell r="I142" t="str">
            <v>LMIC</v>
          </cell>
        </row>
        <row r="143">
          <cell r="D143" t="str">
            <v>Nicaragua</v>
          </cell>
          <cell r="E143" t="str">
            <v>NIC</v>
          </cell>
          <cell r="G143" t="str">
            <v>Latin America &amp; Caribbean</v>
          </cell>
          <cell r="H143" t="str">
            <v>Lower middle income</v>
          </cell>
          <cell r="I143" t="str">
            <v>LMIC</v>
          </cell>
        </row>
        <row r="144">
          <cell r="D144" t="str">
            <v>Nigeria</v>
          </cell>
          <cell r="E144" t="str">
            <v>NGA</v>
          </cell>
          <cell r="G144" t="str">
            <v>Sub-Saharan Africa</v>
          </cell>
          <cell r="H144" t="str">
            <v>Lower middle income</v>
          </cell>
          <cell r="I144" t="str">
            <v>LMIC</v>
          </cell>
        </row>
        <row r="145">
          <cell r="D145" t="str">
            <v>Pakistan</v>
          </cell>
          <cell r="E145" t="str">
            <v>PAK</v>
          </cell>
          <cell r="G145" t="str">
            <v>South Asia</v>
          </cell>
          <cell r="H145" t="str">
            <v>Lower middle income</v>
          </cell>
          <cell r="I145" t="str">
            <v>LMIC</v>
          </cell>
        </row>
        <row r="146">
          <cell r="D146" t="str">
            <v>Papua New Guinea</v>
          </cell>
          <cell r="E146" t="str">
            <v>PNG</v>
          </cell>
          <cell r="G146" t="str">
            <v>East Asia &amp; Pacific</v>
          </cell>
          <cell r="H146" t="str">
            <v>Lower middle income</v>
          </cell>
          <cell r="I146" t="str">
            <v>LMIC</v>
          </cell>
        </row>
        <row r="147">
          <cell r="D147" t="str">
            <v>Paraguay</v>
          </cell>
          <cell r="E147" t="str">
            <v>PRY</v>
          </cell>
          <cell r="G147" t="str">
            <v>Latin America &amp; Caribbean</v>
          </cell>
          <cell r="H147" t="str">
            <v>Lower middle income</v>
          </cell>
          <cell r="I147" t="str">
            <v>LMIC</v>
          </cell>
        </row>
        <row r="148">
          <cell r="D148" t="str">
            <v>Philippines</v>
          </cell>
          <cell r="E148" t="str">
            <v>PHL</v>
          </cell>
          <cell r="G148" t="str">
            <v>East Asia &amp; Pacific</v>
          </cell>
          <cell r="H148" t="str">
            <v>Lower middle income</v>
          </cell>
          <cell r="I148" t="str">
            <v>LMIC</v>
          </cell>
        </row>
        <row r="149">
          <cell r="D149" t="str">
            <v>Samoa</v>
          </cell>
          <cell r="E149" t="str">
            <v>WSM</v>
          </cell>
          <cell r="G149" t="str">
            <v>East Asia &amp; Pacific</v>
          </cell>
          <cell r="H149" t="str">
            <v>Lower middle income</v>
          </cell>
          <cell r="I149" t="str">
            <v>LMIC</v>
          </cell>
        </row>
        <row r="150">
          <cell r="D150" t="str">
            <v>São Tomé and Príncipe</v>
          </cell>
          <cell r="E150" t="str">
            <v>STP</v>
          </cell>
          <cell r="G150" t="str">
            <v>Sub-Saharan Africa</v>
          </cell>
          <cell r="H150" t="str">
            <v>Lower middle income</v>
          </cell>
          <cell r="I150" t="str">
            <v>LMIC</v>
          </cell>
        </row>
        <row r="151">
          <cell r="D151" t="str">
            <v>Senegal</v>
          </cell>
          <cell r="E151" t="str">
            <v>SEN</v>
          </cell>
          <cell r="G151" t="str">
            <v>Sub-Saharan Africa</v>
          </cell>
          <cell r="H151" t="str">
            <v>Lower middle income</v>
          </cell>
          <cell r="I151" t="str">
            <v>LMIC</v>
          </cell>
        </row>
        <row r="152">
          <cell r="D152" t="str">
            <v>Solomon Islands</v>
          </cell>
          <cell r="E152" t="str">
            <v>SLB</v>
          </cell>
          <cell r="G152" t="str">
            <v>East Asia &amp; Pacific</v>
          </cell>
          <cell r="H152" t="str">
            <v>Lower middle income</v>
          </cell>
          <cell r="I152" t="str">
            <v>LMIC</v>
          </cell>
        </row>
        <row r="153">
          <cell r="D153" t="str">
            <v>South Sudan</v>
          </cell>
          <cell r="E153" t="str">
            <v>SSD</v>
          </cell>
          <cell r="G153" t="str">
            <v>Sub-Saharan Africa</v>
          </cell>
          <cell r="H153" t="str">
            <v>Lower middle income</v>
          </cell>
          <cell r="I153" t="str">
            <v>LMIC</v>
          </cell>
        </row>
        <row r="154">
          <cell r="D154" t="str">
            <v>Sri Lanka</v>
          </cell>
          <cell r="E154" t="str">
            <v>LKA</v>
          </cell>
          <cell r="G154" t="str">
            <v>South Asia</v>
          </cell>
          <cell r="H154" t="str">
            <v>Lower middle income</v>
          </cell>
          <cell r="I154" t="str">
            <v>LMIC</v>
          </cell>
        </row>
        <row r="155">
          <cell r="D155" t="str">
            <v>Sudan</v>
          </cell>
          <cell r="E155" t="str">
            <v>SDN</v>
          </cell>
          <cell r="G155" t="str">
            <v>Sub-Saharan Africa</v>
          </cell>
          <cell r="H155" t="str">
            <v>Lower middle income</v>
          </cell>
          <cell r="I155" t="str">
            <v>LMIC</v>
          </cell>
        </row>
        <row r="156">
          <cell r="D156" t="str">
            <v>Swaziland</v>
          </cell>
          <cell r="E156" t="str">
            <v>SWZ</v>
          </cell>
          <cell r="G156" t="str">
            <v>Sub-Saharan Africa</v>
          </cell>
          <cell r="H156" t="str">
            <v>Lower middle income</v>
          </cell>
          <cell r="I156" t="str">
            <v>LMIC</v>
          </cell>
        </row>
        <row r="157">
          <cell r="D157" t="str">
            <v>Syria</v>
          </cell>
          <cell r="E157" t="str">
            <v>SYR</v>
          </cell>
          <cell r="G157" t="str">
            <v>Middle East &amp; North Africa</v>
          </cell>
          <cell r="H157" t="str">
            <v>Lower middle income</v>
          </cell>
          <cell r="I157" t="str">
            <v>LMIC</v>
          </cell>
        </row>
        <row r="158">
          <cell r="D158" t="str">
            <v>Timor Leste</v>
          </cell>
          <cell r="E158" t="str">
            <v>TMP</v>
          </cell>
          <cell r="G158" t="str">
            <v>East Asia &amp; Pacific</v>
          </cell>
          <cell r="H158" t="str">
            <v>Lower middle income</v>
          </cell>
          <cell r="I158" t="str">
            <v>LMIC</v>
          </cell>
        </row>
        <row r="159">
          <cell r="D159" t="str">
            <v>Tonga</v>
          </cell>
          <cell r="E159" t="str">
            <v>TON</v>
          </cell>
          <cell r="G159" t="str">
            <v>East Asia &amp; Pacific</v>
          </cell>
          <cell r="H159" t="str">
            <v>Lower middle income</v>
          </cell>
          <cell r="I159" t="str">
            <v>LMIC</v>
          </cell>
        </row>
        <row r="160">
          <cell r="D160" t="str">
            <v>Ukraine</v>
          </cell>
          <cell r="E160" t="str">
            <v>UKR</v>
          </cell>
          <cell r="G160" t="str">
            <v>Europe &amp; Central Asia</v>
          </cell>
          <cell r="H160" t="str">
            <v>Lower middle income</v>
          </cell>
          <cell r="I160" t="str">
            <v>LMIC</v>
          </cell>
        </row>
        <row r="161">
          <cell r="D161" t="str">
            <v>Uzbekistan</v>
          </cell>
          <cell r="E161" t="str">
            <v>UZB</v>
          </cell>
          <cell r="G161" t="str">
            <v>Europe &amp; Central Asia</v>
          </cell>
          <cell r="H161" t="str">
            <v>Lower middle income</v>
          </cell>
          <cell r="I161" t="str">
            <v>LMIC</v>
          </cell>
        </row>
        <row r="162">
          <cell r="D162" t="str">
            <v>Vanuatu</v>
          </cell>
          <cell r="E162" t="str">
            <v>VUT</v>
          </cell>
          <cell r="G162" t="str">
            <v>East Asia &amp; Pacific</v>
          </cell>
          <cell r="H162" t="str">
            <v>Lower middle income</v>
          </cell>
          <cell r="I162" t="str">
            <v>LMIC</v>
          </cell>
        </row>
        <row r="163">
          <cell r="D163" t="str">
            <v>Vietnam</v>
          </cell>
          <cell r="E163" t="str">
            <v>VNM</v>
          </cell>
          <cell r="G163" t="str">
            <v>East Asia &amp; Pacific</v>
          </cell>
          <cell r="H163" t="str">
            <v>Lower middle income</v>
          </cell>
          <cell r="I163" t="str">
            <v>LMIC</v>
          </cell>
        </row>
        <row r="164">
          <cell r="D164" t="str">
            <v>West Bank and Gaza</v>
          </cell>
          <cell r="E164" t="str">
            <v>WBG</v>
          </cell>
          <cell r="G164" t="str">
            <v>Middle East &amp; North Africa</v>
          </cell>
          <cell r="H164" t="str">
            <v>Lower middle income</v>
          </cell>
          <cell r="I164" t="str">
            <v>LMIC</v>
          </cell>
        </row>
        <row r="165">
          <cell r="D165" t="str">
            <v>Yemen</v>
          </cell>
          <cell r="E165" t="str">
            <v>YEM</v>
          </cell>
          <cell r="G165" t="str">
            <v>Middle East &amp; North Africa</v>
          </cell>
          <cell r="H165" t="str">
            <v>Lower middle income</v>
          </cell>
          <cell r="I165" t="str">
            <v>LMIC</v>
          </cell>
        </row>
        <row r="166">
          <cell r="D166" t="str">
            <v>Zambia</v>
          </cell>
          <cell r="E166" t="str">
            <v>ZMB</v>
          </cell>
          <cell r="G166" t="str">
            <v>Sub-Saharan Africa</v>
          </cell>
          <cell r="H166" t="str">
            <v>Lower middle income</v>
          </cell>
          <cell r="I166" t="str">
            <v>LMIC</v>
          </cell>
        </row>
        <row r="167">
          <cell r="D167" t="str">
            <v>Algeria</v>
          </cell>
          <cell r="E167" t="str">
            <v>DZA</v>
          </cell>
          <cell r="G167" t="str">
            <v>Middle East &amp; North Africa</v>
          </cell>
          <cell r="H167" t="str">
            <v>Upper middle income</v>
          </cell>
          <cell r="I167" t="str">
            <v>UMIC</v>
          </cell>
        </row>
        <row r="168">
          <cell r="D168" t="str">
            <v>American Samoa</v>
          </cell>
          <cell r="E168" t="str">
            <v>ASM</v>
          </cell>
          <cell r="G168" t="str">
            <v>East Asia &amp; Pacific</v>
          </cell>
          <cell r="H168" t="str">
            <v>Upper middle income</v>
          </cell>
          <cell r="I168" t="str">
            <v>UMIC</v>
          </cell>
        </row>
        <row r="169">
          <cell r="D169" t="str">
            <v>Angola</v>
          </cell>
          <cell r="E169" t="str">
            <v>AGO</v>
          </cell>
          <cell r="G169" t="str">
            <v>Sub-Saharan Africa</v>
          </cell>
          <cell r="H169" t="str">
            <v>Upper middle income</v>
          </cell>
          <cell r="I169" t="str">
            <v>UMIC</v>
          </cell>
        </row>
        <row r="170">
          <cell r="D170" t="str">
            <v>Antigua and Barbuda</v>
          </cell>
          <cell r="E170" t="str">
            <v>ATG</v>
          </cell>
          <cell r="G170" t="str">
            <v>Latin America &amp; Caribbean</v>
          </cell>
          <cell r="H170" t="str">
            <v>Upper middle income</v>
          </cell>
          <cell r="I170" t="str">
            <v>UMIC</v>
          </cell>
        </row>
        <row r="171">
          <cell r="D171" t="str">
            <v>Argentina</v>
          </cell>
          <cell r="E171" t="str">
            <v>ARG</v>
          </cell>
          <cell r="G171" t="str">
            <v>Latin America &amp; Caribbean</v>
          </cell>
          <cell r="H171" t="str">
            <v>Upper middle income</v>
          </cell>
          <cell r="I171" t="str">
            <v>UMIC</v>
          </cell>
        </row>
        <row r="172">
          <cell r="D172" t="str">
            <v>Azerbaijan</v>
          </cell>
          <cell r="E172" t="str">
            <v>AZE</v>
          </cell>
          <cell r="G172" t="str">
            <v>Europe &amp; Central Asia</v>
          </cell>
          <cell r="H172" t="str">
            <v>Upper middle income</v>
          </cell>
          <cell r="I172" t="str">
            <v>UMIC</v>
          </cell>
        </row>
        <row r="173">
          <cell r="D173" t="str">
            <v>Belarus</v>
          </cell>
          <cell r="E173" t="str">
            <v>BLR</v>
          </cell>
          <cell r="G173" t="str">
            <v>Europe &amp; Central Asia</v>
          </cell>
          <cell r="H173" t="str">
            <v>Upper middle income</v>
          </cell>
          <cell r="I173" t="str">
            <v>UMIC</v>
          </cell>
        </row>
        <row r="174">
          <cell r="D174" t="str">
            <v>Bosnia</v>
          </cell>
          <cell r="E174" t="str">
            <v>BIH</v>
          </cell>
          <cell r="G174" t="str">
            <v>Europe &amp; Central Asia</v>
          </cell>
          <cell r="H174" t="str">
            <v>Upper middle income</v>
          </cell>
          <cell r="I174" t="str">
            <v>UMIC</v>
          </cell>
        </row>
        <row r="175">
          <cell r="D175" t="str">
            <v>Botswana</v>
          </cell>
          <cell r="E175" t="str">
            <v>BWA</v>
          </cell>
          <cell r="G175" t="str">
            <v>Sub-Saharan Africa</v>
          </cell>
          <cell r="H175" t="str">
            <v>Upper middle income</v>
          </cell>
          <cell r="I175" t="str">
            <v>UMIC</v>
          </cell>
        </row>
        <row r="176">
          <cell r="D176" t="str">
            <v>Brazil</v>
          </cell>
          <cell r="E176" t="str">
            <v>BRA</v>
          </cell>
          <cell r="G176" t="str">
            <v>Latin America &amp; Caribbean</v>
          </cell>
          <cell r="H176" t="str">
            <v>Upper middle income</v>
          </cell>
          <cell r="I176" t="str">
            <v>UMIC</v>
          </cell>
        </row>
        <row r="177">
          <cell r="D177" t="str">
            <v>Bulgaria</v>
          </cell>
          <cell r="E177" t="str">
            <v>BGR</v>
          </cell>
          <cell r="G177" t="str">
            <v>Europe &amp; Central Asia</v>
          </cell>
          <cell r="H177" t="str">
            <v>Upper middle income</v>
          </cell>
          <cell r="I177" t="str">
            <v>UMIC</v>
          </cell>
        </row>
        <row r="178">
          <cell r="D178" t="str">
            <v>Chile</v>
          </cell>
          <cell r="E178" t="str">
            <v>CHL</v>
          </cell>
          <cell r="G178" t="str">
            <v>Latin America &amp; Caribbean</v>
          </cell>
          <cell r="H178" t="str">
            <v>Upper middle income</v>
          </cell>
          <cell r="I178" t="str">
            <v>UMIC</v>
          </cell>
        </row>
        <row r="179">
          <cell r="D179" t="str">
            <v>China</v>
          </cell>
          <cell r="E179" t="str">
            <v>CHN</v>
          </cell>
          <cell r="G179" t="str">
            <v>East Asia &amp; Pacific</v>
          </cell>
          <cell r="H179" t="str">
            <v>Upper middle income</v>
          </cell>
          <cell r="I179" t="str">
            <v>UMIC</v>
          </cell>
        </row>
        <row r="180">
          <cell r="D180" t="str">
            <v>Colombia</v>
          </cell>
          <cell r="E180" t="str">
            <v>COL</v>
          </cell>
          <cell r="G180" t="str">
            <v>Latin America &amp; Caribbean</v>
          </cell>
          <cell r="H180" t="str">
            <v>Upper middle income</v>
          </cell>
          <cell r="I180" t="str">
            <v>UMIC</v>
          </cell>
        </row>
        <row r="181">
          <cell r="D181" t="str">
            <v>Costa Rica</v>
          </cell>
          <cell r="E181" t="str">
            <v>CRI</v>
          </cell>
          <cell r="G181" t="str">
            <v>Latin America &amp; Caribbean</v>
          </cell>
          <cell r="H181" t="str">
            <v>Upper middle income</v>
          </cell>
          <cell r="I181" t="str">
            <v>UMIC</v>
          </cell>
        </row>
        <row r="182">
          <cell r="D182" t="str">
            <v>Cuba</v>
          </cell>
          <cell r="E182" t="str">
            <v>CUB</v>
          </cell>
          <cell r="G182" t="str">
            <v>Latin America &amp; Caribbean</v>
          </cell>
          <cell r="H182" t="str">
            <v>Upper middle income</v>
          </cell>
          <cell r="I182" t="str">
            <v>UMIC</v>
          </cell>
        </row>
        <row r="183">
          <cell r="D183" t="str">
            <v>Dominica</v>
          </cell>
          <cell r="E183" t="str">
            <v>DMA</v>
          </cell>
          <cell r="G183" t="str">
            <v>Latin America &amp; Caribbean</v>
          </cell>
          <cell r="H183" t="str">
            <v>Upper middle income</v>
          </cell>
          <cell r="I183" t="str">
            <v>UMIC</v>
          </cell>
        </row>
        <row r="184">
          <cell r="D184" t="str">
            <v>Dominican Republic</v>
          </cell>
          <cell r="E184" t="str">
            <v>DOM</v>
          </cell>
          <cell r="G184" t="str">
            <v>Latin America &amp; Caribbean</v>
          </cell>
          <cell r="H184" t="str">
            <v>Upper middle income</v>
          </cell>
          <cell r="I184" t="str">
            <v>UMIC</v>
          </cell>
        </row>
        <row r="185">
          <cell r="D185" t="str">
            <v>Ecuador</v>
          </cell>
          <cell r="E185" t="str">
            <v>ECU</v>
          </cell>
          <cell r="G185" t="str">
            <v>Latin America &amp; Caribbean</v>
          </cell>
          <cell r="H185" t="str">
            <v>Upper middle income</v>
          </cell>
          <cell r="I185" t="str">
            <v>UMIC</v>
          </cell>
        </row>
        <row r="186">
          <cell r="D186" t="str">
            <v>Gabon</v>
          </cell>
          <cell r="E186" t="str">
            <v>GAB</v>
          </cell>
          <cell r="G186" t="str">
            <v>Sub-Saharan Africa</v>
          </cell>
          <cell r="H186" t="str">
            <v>Upper middle income</v>
          </cell>
          <cell r="I186" t="str">
            <v>UMIC</v>
          </cell>
        </row>
        <row r="187">
          <cell r="D187" t="str">
            <v>Grenada</v>
          </cell>
          <cell r="E187" t="str">
            <v>GRD</v>
          </cell>
          <cell r="G187" t="str">
            <v>Latin America &amp; Caribbean</v>
          </cell>
          <cell r="H187" t="str">
            <v>Upper middle income</v>
          </cell>
          <cell r="I187" t="str">
            <v>UMIC</v>
          </cell>
        </row>
        <row r="188">
          <cell r="D188" t="str">
            <v>Iran (Islamic Republic of)</v>
          </cell>
          <cell r="E188" t="str">
            <v>IRN</v>
          </cell>
          <cell r="G188" t="str">
            <v>Middle East &amp; North Africa</v>
          </cell>
          <cell r="H188" t="str">
            <v>Upper middle income</v>
          </cell>
          <cell r="I188" t="str">
            <v>UMIC</v>
          </cell>
        </row>
        <row r="189">
          <cell r="D189" t="str">
            <v>Jamaica</v>
          </cell>
          <cell r="E189" t="str">
            <v>JAM</v>
          </cell>
          <cell r="G189" t="str">
            <v>Latin America &amp; Caribbean</v>
          </cell>
          <cell r="H189" t="str">
            <v>Upper middle income</v>
          </cell>
          <cell r="I189" t="str">
            <v>UMIC</v>
          </cell>
        </row>
        <row r="190">
          <cell r="D190" t="str">
            <v>Jordan</v>
          </cell>
          <cell r="E190" t="str">
            <v>JOR</v>
          </cell>
          <cell r="G190" t="str">
            <v>Middle East &amp; North Africa</v>
          </cell>
          <cell r="H190" t="str">
            <v>Upper middle income</v>
          </cell>
          <cell r="I190" t="str">
            <v>UMIC</v>
          </cell>
        </row>
        <row r="191">
          <cell r="D191" t="str">
            <v>Kazakhstan</v>
          </cell>
          <cell r="E191" t="str">
            <v>KAZ</v>
          </cell>
          <cell r="G191" t="str">
            <v>Europe &amp; Central Asia</v>
          </cell>
          <cell r="H191" t="str">
            <v>Upper middle income</v>
          </cell>
          <cell r="I191" t="str">
            <v>UMIC</v>
          </cell>
        </row>
        <row r="192">
          <cell r="D192" t="str">
            <v>Latvia</v>
          </cell>
          <cell r="E192" t="str">
            <v>LVA</v>
          </cell>
          <cell r="G192" t="str">
            <v>Europe &amp; Central Asia</v>
          </cell>
          <cell r="H192" t="str">
            <v>Upper middle income</v>
          </cell>
          <cell r="I192" t="str">
            <v>UMIC</v>
          </cell>
        </row>
        <row r="193">
          <cell r="D193" t="str">
            <v>Lebanon</v>
          </cell>
          <cell r="E193" t="str">
            <v>LBN</v>
          </cell>
          <cell r="G193" t="str">
            <v>Middle East &amp; North Africa</v>
          </cell>
          <cell r="H193" t="str">
            <v>Upper middle income</v>
          </cell>
          <cell r="I193" t="str">
            <v>UMIC</v>
          </cell>
        </row>
        <row r="194">
          <cell r="D194" t="str">
            <v>Libya</v>
          </cell>
          <cell r="E194" t="str">
            <v>LBY</v>
          </cell>
          <cell r="G194" t="str">
            <v>Middle East &amp; North Africa</v>
          </cell>
          <cell r="H194" t="str">
            <v>Upper middle income</v>
          </cell>
          <cell r="I194" t="str">
            <v>UMIC</v>
          </cell>
        </row>
        <row r="195">
          <cell r="D195" t="str">
            <v>Lithuania</v>
          </cell>
          <cell r="E195" t="str">
            <v>LTU</v>
          </cell>
          <cell r="G195" t="str">
            <v>Europe &amp; Central Asia</v>
          </cell>
          <cell r="H195" t="str">
            <v>Upper middle income</v>
          </cell>
          <cell r="I195" t="str">
            <v>UMIC</v>
          </cell>
        </row>
        <row r="196">
          <cell r="D196" t="str">
            <v>The former Yugoslav Republic of Macedonia</v>
          </cell>
          <cell r="E196" t="str">
            <v>MKD</v>
          </cell>
          <cell r="G196" t="str">
            <v>Europe &amp; Central Asia</v>
          </cell>
          <cell r="H196" t="str">
            <v>Upper middle income</v>
          </cell>
          <cell r="I196" t="str">
            <v>UMIC</v>
          </cell>
        </row>
        <row r="197">
          <cell r="D197" t="str">
            <v>Malaysia</v>
          </cell>
          <cell r="E197" t="str">
            <v>MYS</v>
          </cell>
          <cell r="G197" t="str">
            <v>East Asia &amp; Pacific</v>
          </cell>
          <cell r="H197" t="str">
            <v>Upper middle income</v>
          </cell>
          <cell r="I197" t="str">
            <v>UMIC</v>
          </cell>
        </row>
        <row r="198">
          <cell r="D198" t="str">
            <v>Maldives</v>
          </cell>
          <cell r="E198" t="str">
            <v>MDV</v>
          </cell>
          <cell r="G198" t="str">
            <v>South Asia</v>
          </cell>
          <cell r="H198" t="str">
            <v>Upper middle income</v>
          </cell>
          <cell r="I198" t="str">
            <v>UMIC</v>
          </cell>
        </row>
        <row r="199">
          <cell r="D199" t="str">
            <v>Mauritius</v>
          </cell>
          <cell r="E199" t="str">
            <v>MUS</v>
          </cell>
          <cell r="G199" t="str">
            <v>Sub-Saharan Africa</v>
          </cell>
          <cell r="H199" t="str">
            <v>Upper middle income</v>
          </cell>
          <cell r="I199" t="str">
            <v>UMIC</v>
          </cell>
        </row>
        <row r="200">
          <cell r="D200" t="str">
            <v>Mexico</v>
          </cell>
          <cell r="E200" t="str">
            <v>MEX</v>
          </cell>
          <cell r="G200" t="str">
            <v>Latin America &amp; Caribbean</v>
          </cell>
          <cell r="H200" t="str">
            <v>Upper middle income</v>
          </cell>
          <cell r="I200" t="str">
            <v>UMIC</v>
          </cell>
        </row>
        <row r="201">
          <cell r="D201" t="str">
            <v>Montenegro</v>
          </cell>
          <cell r="E201" t="str">
            <v>MNE</v>
          </cell>
          <cell r="G201" t="str">
            <v>Europe &amp; Central Asia</v>
          </cell>
          <cell r="H201" t="str">
            <v>Upper middle income</v>
          </cell>
          <cell r="I201" t="str">
            <v>UMIC</v>
          </cell>
        </row>
        <row r="202">
          <cell r="D202" t="str">
            <v>Namibia</v>
          </cell>
          <cell r="E202" t="str">
            <v>NAM</v>
          </cell>
          <cell r="G202" t="str">
            <v>Sub-Saharan Africa</v>
          </cell>
          <cell r="H202" t="str">
            <v>Upper middle income</v>
          </cell>
          <cell r="I202" t="str">
            <v>UMIC</v>
          </cell>
        </row>
        <row r="203">
          <cell r="D203" t="str">
            <v>Palau</v>
          </cell>
          <cell r="E203" t="str">
            <v>PLW</v>
          </cell>
          <cell r="G203" t="str">
            <v>East Asia &amp; Pacific</v>
          </cell>
          <cell r="H203" t="str">
            <v>Upper middle income</v>
          </cell>
          <cell r="I203" t="str">
            <v>UMIC</v>
          </cell>
        </row>
        <row r="204">
          <cell r="D204" t="str">
            <v>Panama</v>
          </cell>
          <cell r="E204" t="str">
            <v>PAN</v>
          </cell>
          <cell r="G204" t="str">
            <v>Latin America &amp; Caribbean</v>
          </cell>
          <cell r="H204" t="str">
            <v>Upper middle income</v>
          </cell>
          <cell r="I204" t="str">
            <v>UMIC</v>
          </cell>
        </row>
        <row r="205">
          <cell r="D205" t="str">
            <v>Peru</v>
          </cell>
          <cell r="E205" t="str">
            <v>PER</v>
          </cell>
          <cell r="G205" t="str">
            <v>Latin America &amp; Caribbean</v>
          </cell>
          <cell r="H205" t="str">
            <v>Upper middle income</v>
          </cell>
          <cell r="I205" t="str">
            <v>UMIC</v>
          </cell>
        </row>
        <row r="206">
          <cell r="D206" t="str">
            <v>Romania</v>
          </cell>
          <cell r="E206" t="str">
            <v>ROM</v>
          </cell>
          <cell r="G206" t="str">
            <v>Europe &amp; Central Asia</v>
          </cell>
          <cell r="H206" t="str">
            <v>Upper middle income</v>
          </cell>
          <cell r="I206" t="str">
            <v>UMIC</v>
          </cell>
        </row>
        <row r="207">
          <cell r="D207" t="str">
            <v>Russia</v>
          </cell>
          <cell r="E207" t="str">
            <v>RUS</v>
          </cell>
          <cell r="G207" t="str">
            <v>Europe &amp; Central Asia</v>
          </cell>
          <cell r="H207" t="str">
            <v>Upper middle income</v>
          </cell>
          <cell r="I207" t="str">
            <v>UMIC</v>
          </cell>
        </row>
        <row r="208">
          <cell r="D208" t="str">
            <v>Serbia</v>
          </cell>
          <cell r="E208" t="str">
            <v>SRB</v>
          </cell>
          <cell r="G208" t="str">
            <v>Europe &amp; Central Asia</v>
          </cell>
          <cell r="H208" t="str">
            <v>Upper middle income</v>
          </cell>
          <cell r="I208" t="str">
            <v>UMIC</v>
          </cell>
        </row>
        <row r="209">
          <cell r="D209" t="str">
            <v>Seychelles</v>
          </cell>
          <cell r="E209" t="str">
            <v>SYC</v>
          </cell>
          <cell r="G209" t="str">
            <v>Sub-Saharan Africa</v>
          </cell>
          <cell r="H209" t="str">
            <v>Upper middle income</v>
          </cell>
          <cell r="I209" t="str">
            <v>UMIC</v>
          </cell>
        </row>
        <row r="210">
          <cell r="D210" t="str">
            <v>South Africa</v>
          </cell>
          <cell r="E210" t="str">
            <v>ZAF</v>
          </cell>
          <cell r="G210" t="str">
            <v>Sub-Saharan Africa</v>
          </cell>
          <cell r="H210" t="str">
            <v>Upper middle income</v>
          </cell>
          <cell r="I210" t="str">
            <v>UMIC</v>
          </cell>
        </row>
        <row r="211">
          <cell r="D211" t="str">
            <v>Saint Lucia</v>
          </cell>
          <cell r="E211" t="str">
            <v>LCA</v>
          </cell>
          <cell r="G211" t="str">
            <v>Latin America &amp; Caribbean</v>
          </cell>
          <cell r="H211" t="str">
            <v>Upper middle income</v>
          </cell>
          <cell r="I211" t="str">
            <v>UMIC</v>
          </cell>
        </row>
        <row r="212">
          <cell r="D212" t="str">
            <v>Saint Vincent and the Grenadines</v>
          </cell>
          <cell r="E212" t="str">
            <v>VCT</v>
          </cell>
          <cell r="G212" t="str">
            <v>Latin America &amp; Caribbean</v>
          </cell>
          <cell r="H212" t="str">
            <v>Upper middle income</v>
          </cell>
          <cell r="I212" t="str">
            <v>UMIC</v>
          </cell>
        </row>
        <row r="213">
          <cell r="D213" t="str">
            <v>Suriname</v>
          </cell>
          <cell r="E213" t="str">
            <v>SUR</v>
          </cell>
          <cell r="G213" t="str">
            <v>Latin America &amp; Caribbean</v>
          </cell>
          <cell r="H213" t="str">
            <v>Upper middle income</v>
          </cell>
          <cell r="I213" t="str">
            <v>UMIC</v>
          </cell>
        </row>
        <row r="214">
          <cell r="D214" t="str">
            <v>Thailand</v>
          </cell>
          <cell r="E214" t="str">
            <v>THA</v>
          </cell>
          <cell r="G214" t="str">
            <v>East Asia &amp; Pacific</v>
          </cell>
          <cell r="H214" t="str">
            <v>Upper middle income</v>
          </cell>
          <cell r="I214" t="str">
            <v>UMIC</v>
          </cell>
        </row>
        <row r="215">
          <cell r="D215" t="str">
            <v>Tunisia</v>
          </cell>
          <cell r="E215" t="str">
            <v>TUN</v>
          </cell>
          <cell r="G215" t="str">
            <v>Middle East &amp; North Africa</v>
          </cell>
          <cell r="H215" t="str">
            <v>Upper middle income</v>
          </cell>
          <cell r="I215" t="str">
            <v>UMIC</v>
          </cell>
        </row>
        <row r="216">
          <cell r="D216" t="str">
            <v>Turkey</v>
          </cell>
          <cell r="E216" t="str">
            <v>TUR</v>
          </cell>
          <cell r="G216" t="str">
            <v>Europe &amp; Central Asia</v>
          </cell>
          <cell r="H216" t="str">
            <v>Upper middle income</v>
          </cell>
          <cell r="I216" t="str">
            <v>UMIC</v>
          </cell>
        </row>
        <row r="217">
          <cell r="D217" t="str">
            <v>Turkmenistan</v>
          </cell>
          <cell r="E217" t="str">
            <v>TKM</v>
          </cell>
          <cell r="G217" t="str">
            <v>Europe &amp; Central Asia</v>
          </cell>
          <cell r="H217" t="str">
            <v>Upper middle income</v>
          </cell>
          <cell r="I217" t="str">
            <v>UMIC</v>
          </cell>
        </row>
        <row r="218">
          <cell r="D218" t="str">
            <v>Tuvalu</v>
          </cell>
          <cell r="E218" t="str">
            <v>TUV</v>
          </cell>
          <cell r="G218" t="str">
            <v>East Asia &amp; Pacific</v>
          </cell>
          <cell r="H218" t="str">
            <v>Upper middle income</v>
          </cell>
          <cell r="I218" t="str">
            <v>UMIC</v>
          </cell>
        </row>
        <row r="219">
          <cell r="D219" t="str">
            <v>Uruguay</v>
          </cell>
          <cell r="E219" t="str">
            <v>URY</v>
          </cell>
          <cell r="G219" t="str">
            <v>Latin America &amp; Caribbean</v>
          </cell>
          <cell r="H219" t="str">
            <v>Upper middle income</v>
          </cell>
          <cell r="I219" t="str">
            <v>UMIC</v>
          </cell>
        </row>
        <row r="220">
          <cell r="D220" t="str">
            <v>Nauru</v>
          </cell>
          <cell r="I220" t="str">
            <v>UMIC</v>
          </cell>
        </row>
        <row r="221">
          <cell r="D221" t="str">
            <v>Cook islands</v>
          </cell>
          <cell r="I221" t="str">
            <v>LMIC</v>
          </cell>
        </row>
        <row r="222">
          <cell r="D222" t="str">
            <v>Venezuela (Bolivarian Republic of)</v>
          </cell>
          <cell r="E222" t="str">
            <v>VEN</v>
          </cell>
          <cell r="G222" t="str">
            <v>Latin America &amp; Caribbean</v>
          </cell>
          <cell r="H222" t="str">
            <v>Upper middle income</v>
          </cell>
          <cell r="I222" t="str">
            <v>UMIC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 val="Sheet7"/>
    </sheetNames>
    <sheetDataSet>
      <sheetData sheetId="0" refreshError="1">
        <row r="8">
          <cell r="E8">
            <v>2009</v>
          </cell>
        </row>
      </sheetData>
      <sheetData sheetId="1" refreshError="1">
        <row r="36">
          <cell r="D36">
            <v>0</v>
          </cell>
          <cell r="E36">
            <v>0</v>
          </cell>
          <cell r="F36">
            <v>0</v>
          </cell>
          <cell r="G36">
            <v>0</v>
          </cell>
          <cell r="H36">
            <v>0</v>
          </cell>
          <cell r="I36">
            <v>56.832912</v>
          </cell>
          <cell r="J36">
            <v>56.832912</v>
          </cell>
          <cell r="K36">
            <v>56.832912</v>
          </cell>
          <cell r="L36">
            <v>56.832912</v>
          </cell>
          <cell r="M36">
            <v>56.832912</v>
          </cell>
          <cell r="N36">
            <v>56.832912</v>
          </cell>
          <cell r="O36">
            <v>56.832912</v>
          </cell>
          <cell r="P36">
            <v>56.832912</v>
          </cell>
          <cell r="Q36">
            <v>56.832912</v>
          </cell>
          <cell r="R36">
            <v>56.832912</v>
          </cell>
          <cell r="S36">
            <v>56.832912</v>
          </cell>
          <cell r="T36">
            <v>56.832912</v>
          </cell>
          <cell r="U36">
            <v>56.832912</v>
          </cell>
          <cell r="V36">
            <v>56.832912</v>
          </cell>
          <cell r="W36">
            <v>56.832912</v>
          </cell>
          <cell r="X36">
            <v>56.832912</v>
          </cell>
          <cell r="Y36">
            <v>56.832912</v>
          </cell>
        </row>
        <row r="38">
          <cell r="D38">
            <v>0</v>
          </cell>
          <cell r="E38">
            <v>56.832912</v>
          </cell>
          <cell r="F38">
            <v>56.832912</v>
          </cell>
          <cell r="G38">
            <v>56.832912</v>
          </cell>
          <cell r="H38">
            <v>56.832912</v>
          </cell>
          <cell r="I38">
            <v>56.832912</v>
          </cell>
          <cell r="J38">
            <v>56.832912</v>
          </cell>
          <cell r="K38">
            <v>56.832912</v>
          </cell>
          <cell r="L38">
            <v>56.832912</v>
          </cell>
          <cell r="M38">
            <v>56.832912</v>
          </cell>
          <cell r="N38">
            <v>56.832912</v>
          </cell>
          <cell r="O38">
            <v>56.832912</v>
          </cell>
          <cell r="P38">
            <v>56.832912</v>
          </cell>
          <cell r="Q38">
            <v>56.832912</v>
          </cell>
          <cell r="R38">
            <v>56.832912</v>
          </cell>
          <cell r="S38">
            <v>56.832912</v>
          </cell>
          <cell r="T38">
            <v>56.832912</v>
          </cell>
          <cell r="U38">
            <v>56.832912</v>
          </cell>
          <cell r="V38">
            <v>56.832912</v>
          </cell>
          <cell r="W38">
            <v>56.832912</v>
          </cell>
          <cell r="X38">
            <v>56.832912</v>
          </cell>
          <cell r="Y38">
            <v>56.832912</v>
          </cell>
        </row>
      </sheetData>
      <sheetData sheetId="2" refreshError="1">
        <row r="36">
          <cell r="D36">
            <v>0</v>
          </cell>
          <cell r="E36">
            <v>0</v>
          </cell>
          <cell r="F36">
            <v>0</v>
          </cell>
          <cell r="G36">
            <v>0</v>
          </cell>
          <cell r="H36">
            <v>0</v>
          </cell>
          <cell r="I36">
            <v>56.832912</v>
          </cell>
          <cell r="J36">
            <v>56.832912</v>
          </cell>
          <cell r="K36">
            <v>56.832912</v>
          </cell>
          <cell r="L36">
            <v>56.832912</v>
          </cell>
          <cell r="M36">
            <v>56.832912</v>
          </cell>
          <cell r="N36">
            <v>56.832912</v>
          </cell>
          <cell r="O36">
            <v>56.832912</v>
          </cell>
          <cell r="P36">
            <v>56.832912</v>
          </cell>
          <cell r="Q36">
            <v>56.832912</v>
          </cell>
          <cell r="R36">
            <v>56.832912</v>
          </cell>
          <cell r="S36">
            <v>56.832912</v>
          </cell>
          <cell r="T36">
            <v>56.832912</v>
          </cell>
          <cell r="U36">
            <v>56.832912</v>
          </cell>
          <cell r="V36">
            <v>56.832912</v>
          </cell>
          <cell r="W36">
            <v>56.832912</v>
          </cell>
          <cell r="X36">
            <v>56.832912</v>
          </cell>
          <cell r="Y36">
            <v>56.832912</v>
          </cell>
        </row>
        <row r="38">
          <cell r="D38">
            <v>0</v>
          </cell>
          <cell r="E38">
            <v>56.832912</v>
          </cell>
          <cell r="F38">
            <v>56.832912</v>
          </cell>
          <cell r="G38">
            <v>56.832912</v>
          </cell>
          <cell r="H38">
            <v>56.832912</v>
          </cell>
          <cell r="I38">
            <v>56.832912</v>
          </cell>
          <cell r="J38">
            <v>56.832912</v>
          </cell>
          <cell r="K38">
            <v>56.832912</v>
          </cell>
          <cell r="L38">
            <v>56.832912</v>
          </cell>
          <cell r="M38">
            <v>56.832912</v>
          </cell>
          <cell r="N38">
            <v>56.832912</v>
          </cell>
          <cell r="O38">
            <v>56.832912</v>
          </cell>
          <cell r="P38">
            <v>56.832912</v>
          </cell>
          <cell r="Q38">
            <v>56.832912</v>
          </cell>
          <cell r="R38">
            <v>56.832912</v>
          </cell>
          <cell r="S38">
            <v>56.832912</v>
          </cell>
          <cell r="T38">
            <v>56.832912</v>
          </cell>
          <cell r="U38">
            <v>56.832912</v>
          </cell>
          <cell r="V38">
            <v>56.832912</v>
          </cell>
          <cell r="W38">
            <v>56.832912</v>
          </cell>
          <cell r="X38">
            <v>56.832912</v>
          </cell>
          <cell r="Y38">
            <v>56.832912</v>
          </cell>
        </row>
      </sheetData>
      <sheetData sheetId="3" refreshError="1">
        <row r="36">
          <cell r="D36">
            <v>0</v>
          </cell>
          <cell r="E36">
            <v>0</v>
          </cell>
          <cell r="F36">
            <v>0</v>
          </cell>
          <cell r="G36">
            <v>0</v>
          </cell>
          <cell r="H36">
            <v>0</v>
          </cell>
          <cell r="I36">
            <v>0</v>
          </cell>
          <cell r="J36">
            <v>0</v>
          </cell>
          <cell r="K36">
            <v>0</v>
          </cell>
          <cell r="L36">
            <v>0</v>
          </cell>
          <cell r="M36">
            <v>0</v>
          </cell>
          <cell r="N36">
            <v>73</v>
          </cell>
          <cell r="O36">
            <v>73</v>
          </cell>
          <cell r="P36">
            <v>73</v>
          </cell>
          <cell r="Q36">
            <v>73</v>
          </cell>
          <cell r="R36">
            <v>73</v>
          </cell>
          <cell r="S36">
            <v>73</v>
          </cell>
          <cell r="T36">
            <v>73</v>
          </cell>
          <cell r="U36">
            <v>73</v>
          </cell>
          <cell r="V36">
            <v>73</v>
          </cell>
          <cell r="W36">
            <v>73</v>
          </cell>
          <cell r="X36">
            <v>73</v>
          </cell>
          <cell r="Y36">
            <v>73</v>
          </cell>
        </row>
        <row r="38">
          <cell r="D38">
            <v>0</v>
          </cell>
          <cell r="E38">
            <v>0</v>
          </cell>
          <cell r="F38">
            <v>0</v>
          </cell>
          <cell r="G38">
            <v>0</v>
          </cell>
          <cell r="H38">
            <v>0</v>
          </cell>
          <cell r="I38">
            <v>73</v>
          </cell>
          <cell r="J38">
            <v>73</v>
          </cell>
          <cell r="K38">
            <v>73</v>
          </cell>
          <cell r="L38">
            <v>73</v>
          </cell>
          <cell r="M38">
            <v>73</v>
          </cell>
          <cell r="N38">
            <v>73</v>
          </cell>
          <cell r="O38">
            <v>73</v>
          </cell>
          <cell r="P38">
            <v>73</v>
          </cell>
          <cell r="Q38">
            <v>73</v>
          </cell>
          <cell r="R38">
            <v>73</v>
          </cell>
          <cell r="S38">
            <v>73</v>
          </cell>
          <cell r="T38">
            <v>73</v>
          </cell>
          <cell r="U38">
            <v>73</v>
          </cell>
          <cell r="V38">
            <v>73</v>
          </cell>
          <cell r="W38">
            <v>73</v>
          </cell>
          <cell r="X38">
            <v>73</v>
          </cell>
          <cell r="Y38">
            <v>73</v>
          </cell>
        </row>
      </sheetData>
      <sheetData sheetId="4" refreshError="1">
        <row r="28">
          <cell r="B28">
            <v>1.6138513125</v>
          </cell>
          <cell r="C28">
            <v>21.405267248897374</v>
          </cell>
          <cell r="D28">
            <v>54.621482728967649</v>
          </cell>
          <cell r="E28">
            <v>82.666363525284922</v>
          </cell>
          <cell r="F28">
            <v>107.92337794027398</v>
          </cell>
          <cell r="G28">
            <v>146.70035579597337</v>
          </cell>
          <cell r="H28">
            <v>157.26336739461806</v>
          </cell>
          <cell r="I28">
            <v>185.84603305624739</v>
          </cell>
          <cell r="J28">
            <v>193.29136462467713</v>
          </cell>
          <cell r="K28">
            <v>201.15686919360073</v>
          </cell>
          <cell r="L28">
            <v>191.71635608192108</v>
          </cell>
          <cell r="M28">
            <v>177.36611411990404</v>
          </cell>
          <cell r="N28">
            <v>161.26159408032106</v>
          </cell>
          <cell r="O28">
            <v>145.42749711755462</v>
          </cell>
          <cell r="P28">
            <v>143.67234363629382</v>
          </cell>
          <cell r="Q28">
            <v>142.40803097685324</v>
          </cell>
          <cell r="R28">
            <v>141.86260325045728</v>
          </cell>
          <cell r="S28">
            <v>137.51990538194562</v>
          </cell>
          <cell r="T28">
            <v>133.45168075240707</v>
          </cell>
          <cell r="U28">
            <v>129.93844223115914</v>
          </cell>
          <cell r="V28">
            <v>125.99263087571219</v>
          </cell>
          <cell r="W28">
            <v>125.37143974770382</v>
          </cell>
        </row>
      </sheetData>
      <sheetData sheetId="5" refreshError="1"/>
      <sheetData sheetId="6" refreshError="1">
        <row r="6">
          <cell r="D6">
            <v>1.6138513125</v>
          </cell>
          <cell r="E6">
            <v>21.405267248897374</v>
          </cell>
          <cell r="F6">
            <v>54.621482728967649</v>
          </cell>
          <cell r="G6">
            <v>82.666363525284922</v>
          </cell>
          <cell r="H6">
            <v>107.92337794027398</v>
          </cell>
          <cell r="I6">
            <v>146.70035579597337</v>
          </cell>
          <cell r="J6">
            <v>157.26336739461806</v>
          </cell>
          <cell r="K6">
            <v>185.84603305624739</v>
          </cell>
          <cell r="L6">
            <v>193.29136462467713</v>
          </cell>
          <cell r="M6">
            <v>201.15686919360073</v>
          </cell>
          <cell r="N6">
            <v>191.71635608192108</v>
          </cell>
          <cell r="O6">
            <v>177.36611411990404</v>
          </cell>
          <cell r="P6">
            <v>161.26159408032106</v>
          </cell>
          <cell r="Q6">
            <v>145.42749711755462</v>
          </cell>
          <cell r="R6">
            <v>143.67234363629382</v>
          </cell>
          <cell r="S6">
            <v>142.40803097685324</v>
          </cell>
          <cell r="T6">
            <v>141.86260325045728</v>
          </cell>
          <cell r="U6">
            <v>137.51990538194562</v>
          </cell>
          <cell r="V6">
            <v>133.45168075240707</v>
          </cell>
          <cell r="W6">
            <v>129.93844223115914</v>
          </cell>
          <cell r="X6">
            <v>125.99263087571219</v>
          </cell>
          <cell r="Y6">
            <v>125.37143974770382</v>
          </cell>
        </row>
        <row r="22">
          <cell r="D22">
            <v>0</v>
          </cell>
          <cell r="E22">
            <v>0</v>
          </cell>
          <cell r="F22">
            <v>0</v>
          </cell>
          <cell r="G22">
            <v>0</v>
          </cell>
          <cell r="H22">
            <v>0</v>
          </cell>
          <cell r="I22">
            <v>113.665824</v>
          </cell>
          <cell r="J22">
            <v>113.665824</v>
          </cell>
          <cell r="K22">
            <v>113.665824</v>
          </cell>
          <cell r="L22">
            <v>113.665824</v>
          </cell>
          <cell r="M22">
            <v>113.665824</v>
          </cell>
          <cell r="N22">
            <v>186.66582399999999</v>
          </cell>
          <cell r="O22">
            <v>177.36611411990407</v>
          </cell>
          <cell r="P22">
            <v>161.26159408032109</v>
          </cell>
          <cell r="Q22">
            <v>145.42749711755465</v>
          </cell>
          <cell r="R22">
            <v>143.67234363629382</v>
          </cell>
          <cell r="S22">
            <v>142.40803097685324</v>
          </cell>
          <cell r="T22">
            <v>141.86260325045728</v>
          </cell>
          <cell r="U22">
            <v>137.51990538194565</v>
          </cell>
          <cell r="V22">
            <v>133.45168075240707</v>
          </cell>
          <cell r="W22">
            <v>129.93844223115914</v>
          </cell>
          <cell r="X22">
            <v>125.99263087571221</v>
          </cell>
          <cell r="Y22">
            <v>125.37143974770383</v>
          </cell>
        </row>
        <row r="23">
          <cell r="D23">
            <v>0</v>
          </cell>
          <cell r="E23">
            <v>21.405267248897374</v>
          </cell>
          <cell r="F23">
            <v>54.621482728967649</v>
          </cell>
          <cell r="G23">
            <v>82.666363525284922</v>
          </cell>
          <cell r="H23">
            <v>107.92337794027398</v>
          </cell>
          <cell r="I23">
            <v>33.034531795973372</v>
          </cell>
          <cell r="J23">
            <v>43.597543394618064</v>
          </cell>
          <cell r="K23">
            <v>72.180209056247406</v>
          </cell>
          <cell r="L23">
            <v>73</v>
          </cell>
          <cell r="M23">
            <v>73</v>
          </cell>
          <cell r="N23">
            <v>0</v>
          </cell>
          <cell r="O23">
            <v>0</v>
          </cell>
          <cell r="P23">
            <v>0</v>
          </cell>
          <cell r="Q23">
            <v>0</v>
          </cell>
          <cell r="R23">
            <v>0</v>
          </cell>
          <cell r="S23">
            <v>0</v>
          </cell>
          <cell r="T23">
            <v>0</v>
          </cell>
          <cell r="U23">
            <v>0</v>
          </cell>
          <cell r="V23">
            <v>0</v>
          </cell>
          <cell r="W23">
            <v>0</v>
          </cell>
          <cell r="X23">
            <v>0</v>
          </cell>
          <cell r="Y23">
            <v>0</v>
          </cell>
        </row>
        <row r="24">
          <cell r="D24">
            <v>0</v>
          </cell>
          <cell r="E24">
            <v>21.405267248897374</v>
          </cell>
          <cell r="F24">
            <v>54.621482728967649</v>
          </cell>
          <cell r="G24">
            <v>82.666363525284922</v>
          </cell>
          <cell r="H24">
            <v>107.92337794027398</v>
          </cell>
          <cell r="I24">
            <v>146.70035579597337</v>
          </cell>
          <cell r="J24">
            <v>157.26336739461806</v>
          </cell>
          <cell r="K24">
            <v>185.84603305624739</v>
          </cell>
          <cell r="L24">
            <v>186.66582399999999</v>
          </cell>
          <cell r="M24">
            <v>186.66582399999999</v>
          </cell>
          <cell r="N24">
            <v>186.66582399999999</v>
          </cell>
          <cell r="O24">
            <v>177.36611411990407</v>
          </cell>
          <cell r="P24">
            <v>161.26159408032109</v>
          </cell>
          <cell r="Q24">
            <v>145.42749711755465</v>
          </cell>
          <cell r="R24">
            <v>143.67234363629382</v>
          </cell>
          <cell r="S24">
            <v>142.40803097685324</v>
          </cell>
          <cell r="T24">
            <v>141.86260325045728</v>
          </cell>
          <cell r="U24">
            <v>137.51990538194565</v>
          </cell>
          <cell r="V24">
            <v>133.45168075240707</v>
          </cell>
          <cell r="W24">
            <v>129.93844223115914</v>
          </cell>
          <cell r="X24">
            <v>125.99263087571221</v>
          </cell>
          <cell r="Y24">
            <v>125.37143974770383</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8">
          <cell r="D28">
            <v>0</v>
          </cell>
          <cell r="E28">
            <v>74.918435371140816</v>
          </cell>
          <cell r="F28">
            <v>191.17518955138678</v>
          </cell>
          <cell r="G28">
            <v>289.33227233849721</v>
          </cell>
          <cell r="H28">
            <v>297.06778273897521</v>
          </cell>
          <cell r="I28">
            <v>115.6208612859068</v>
          </cell>
          <cell r="J28">
            <v>152.59140188116322</v>
          </cell>
          <cell r="K28">
            <v>252.63073169686592</v>
          </cell>
          <cell r="L28">
            <v>26.657005136064072</v>
          </cell>
          <cell r="M28">
            <v>0</v>
          </cell>
          <cell r="N28">
            <v>0</v>
          </cell>
          <cell r="O28">
            <v>0</v>
          </cell>
          <cell r="P28">
            <v>0</v>
          </cell>
          <cell r="Q28">
            <v>0</v>
          </cell>
          <cell r="R28">
            <v>0</v>
          </cell>
          <cell r="S28">
            <v>0</v>
          </cell>
          <cell r="T28">
            <v>0</v>
          </cell>
          <cell r="U28">
            <v>0</v>
          </cell>
          <cell r="V28">
            <v>0</v>
          </cell>
          <cell r="W28">
            <v>0</v>
          </cell>
          <cell r="X28">
            <v>0</v>
          </cell>
          <cell r="Y28">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7">
          <cell r="D37">
            <v>0</v>
          </cell>
          <cell r="E37">
            <v>74.918435371140816</v>
          </cell>
          <cell r="F37">
            <v>191.17518955138678</v>
          </cell>
          <cell r="G37">
            <v>289.33227233849721</v>
          </cell>
          <cell r="H37">
            <v>297.06778273897527</v>
          </cell>
          <cell r="I37">
            <v>115.6208612859068</v>
          </cell>
          <cell r="J37">
            <v>152.59140188116322</v>
          </cell>
          <cell r="K37">
            <v>252.63073169686592</v>
          </cell>
          <cell r="L37">
            <v>26.657005136064072</v>
          </cell>
          <cell r="M37">
            <v>0</v>
          </cell>
          <cell r="N37">
            <v>0</v>
          </cell>
          <cell r="O37">
            <v>0</v>
          </cell>
          <cell r="P37">
            <v>0</v>
          </cell>
          <cell r="Q37">
            <v>0</v>
          </cell>
          <cell r="R37">
            <v>0</v>
          </cell>
          <cell r="S37">
            <v>0</v>
          </cell>
          <cell r="T37">
            <v>0</v>
          </cell>
          <cell r="U37">
            <v>0</v>
          </cell>
          <cell r="V37">
            <v>0</v>
          </cell>
          <cell r="W37">
            <v>0</v>
          </cell>
          <cell r="X37">
            <v>0</v>
          </cell>
          <cell r="Y37">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row>
        <row r="46">
          <cell r="D46">
            <v>0</v>
          </cell>
          <cell r="E46">
            <v>0</v>
          </cell>
          <cell r="F46">
            <v>0</v>
          </cell>
          <cell r="G46">
            <v>0</v>
          </cell>
          <cell r="H46">
            <v>89.059618129951119</v>
          </cell>
          <cell r="I46">
            <v>448.02162770216614</v>
          </cell>
          <cell r="J46">
            <v>456.98206025620937</v>
          </cell>
          <cell r="K46">
            <v>466.12170146133354</v>
          </cell>
          <cell r="L46">
            <v>670.79310873567704</v>
          </cell>
          <cell r="M46">
            <v>707.41949984941471</v>
          </cell>
          <cell r="N46">
            <v>721.56788984640286</v>
          </cell>
          <cell r="O46">
            <v>699.33169207058802</v>
          </cell>
          <cell r="P46">
            <v>648.55032143011977</v>
          </cell>
          <cell r="Q46">
            <v>596.5672827992654</v>
          </cell>
          <cell r="R46">
            <v>601.15470445707876</v>
          </cell>
          <cell r="S46">
            <v>607.78185083931567</v>
          </cell>
          <cell r="T46">
            <v>617.56310565174499</v>
          </cell>
          <cell r="U46">
            <v>610.63142977013842</v>
          </cell>
          <cell r="V46">
            <v>604.41858365650239</v>
          </cell>
          <cell r="W46">
            <v>600.27684138974291</v>
          </cell>
          <cell r="X46">
            <v>593.68933739584713</v>
          </cell>
          <cell r="Y46">
            <v>602.57746984356754</v>
          </cell>
        </row>
        <row r="49">
          <cell r="D49">
            <v>0</v>
          </cell>
          <cell r="E49">
            <v>4.0670007772905015</v>
          </cell>
          <cell r="F49">
            <v>10.378081718503854</v>
          </cell>
          <cell r="G49">
            <v>15.706609069804136</v>
          </cell>
          <cell r="H49">
            <v>20.505441808652055</v>
          </cell>
          <cell r="I49">
            <v>27.873067601234943</v>
          </cell>
          <cell r="J49">
            <v>29.880039804977436</v>
          </cell>
          <cell r="K49">
            <v>35.310746280687013</v>
          </cell>
          <cell r="L49">
            <v>35.466506559999999</v>
          </cell>
          <cell r="M49">
            <v>35.466506559999999</v>
          </cell>
          <cell r="N49">
            <v>35.466506559999999</v>
          </cell>
          <cell r="O49">
            <v>33.699561682781777</v>
          </cell>
          <cell r="P49">
            <v>30.639702875261008</v>
          </cell>
          <cell r="Q49">
            <v>27.631224452335381</v>
          </cell>
          <cell r="R49">
            <v>27.297745290895826</v>
          </cell>
          <cell r="S49">
            <v>27.057525885602118</v>
          </cell>
          <cell r="T49">
            <v>26.953894617586887</v>
          </cell>
          <cell r="U49">
            <v>26.128782022569673</v>
          </cell>
          <cell r="V49">
            <v>25.355819342957346</v>
          </cell>
          <cell r="W49">
            <v>24.688304023920239</v>
          </cell>
          <cell r="X49">
            <v>23.938599866385321</v>
          </cell>
          <cell r="Y49">
            <v>23.820573552063728</v>
          </cell>
        </row>
        <row r="52">
          <cell r="D52">
            <v>0</v>
          </cell>
          <cell r="E52">
            <v>78.985436148431319</v>
          </cell>
          <cell r="F52">
            <v>280.53870741832196</v>
          </cell>
          <cell r="G52">
            <v>585.57758882662336</v>
          </cell>
          <cell r="H52">
            <v>992.21043150420167</v>
          </cell>
          <cell r="I52">
            <v>1583.7259880935096</v>
          </cell>
          <cell r="J52">
            <v>2223.1794900358595</v>
          </cell>
          <cell r="K52">
            <v>2977.242669474746</v>
          </cell>
          <cell r="L52">
            <v>3710.1592899064872</v>
          </cell>
          <cell r="M52">
            <v>4453.0452963159023</v>
          </cell>
          <cell r="N52">
            <v>5210.0796927223055</v>
          </cell>
          <cell r="O52">
            <v>5943.1109464756746</v>
          </cell>
          <cell r="P52">
            <v>6622.3009707810561</v>
          </cell>
          <cell r="Q52">
            <v>7246.499478032657</v>
          </cell>
          <cell r="R52">
            <v>7874.9519277806312</v>
          </cell>
          <cell r="S52">
            <v>8509.7913045055484</v>
          </cell>
          <cell r="T52">
            <v>9154.3083047748805</v>
          </cell>
          <cell r="U52">
            <v>9791.0685165675895</v>
          </cell>
          <cell r="V52">
            <v>10420.842919567049</v>
          </cell>
          <cell r="W52">
            <v>11045.808064980711</v>
          </cell>
          <cell r="X52">
            <v>11663.436002242943</v>
          </cell>
          <cell r="Y52">
            <v>12289.834045638574</v>
          </cell>
        </row>
        <row r="66">
          <cell r="D66">
            <v>0</v>
          </cell>
          <cell r="E66">
            <v>4.9945623580760531E-2</v>
          </cell>
          <cell r="F66">
            <v>0.17739574994835172</v>
          </cell>
          <cell r="G66">
            <v>0.37028393150734984</v>
          </cell>
          <cell r="H66">
            <v>0.62210514670132244</v>
          </cell>
          <cell r="I66">
            <v>0.96440597689192686</v>
          </cell>
          <cell r="J66">
            <v>1.3313538341460356</v>
          </cell>
          <cell r="K66">
            <v>1.7649945779439462</v>
          </cell>
          <cell r="L66">
            <v>2.2005481672772795</v>
          </cell>
          <cell r="M66">
            <v>2.6361017566106129</v>
          </cell>
          <cell r="N66">
            <v>3.0716553459439462</v>
          </cell>
          <cell r="O66">
            <v>3.4855096122237224</v>
          </cell>
          <cell r="P66">
            <v>3.8617866650778048</v>
          </cell>
          <cell r="Q66">
            <v>4.2011174916854319</v>
          </cell>
          <cell r="R66">
            <v>4.5363529601701176</v>
          </cell>
          <cell r="S66">
            <v>4.8686383657827754</v>
          </cell>
          <cell r="T66">
            <v>5.1996511067005091</v>
          </cell>
          <cell r="U66">
            <v>5.5205308859250488</v>
          </cell>
          <cell r="V66">
            <v>5.8319181410139986</v>
          </cell>
          <cell r="W66">
            <v>6.1351078395533696</v>
          </cell>
          <cell r="X66">
            <v>6.4290906449300316</v>
          </cell>
          <cell r="Y66">
            <v>6.7216240043413409</v>
          </cell>
        </row>
      </sheetData>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Review cycles"/>
      <sheetName val="Graduation year"/>
      <sheetName val="GAVI73"/>
      <sheetName val="DTP3"/>
      <sheetName val="MCV"/>
      <sheetName val="Intro date input"/>
      <sheetName val="Output_Platform template"/>
    </sheetNames>
    <sheetDataSet>
      <sheetData sheetId="0"/>
      <sheetData sheetId="1">
        <row r="4">
          <cell r="C4">
            <v>0</v>
          </cell>
        </row>
        <row r="6">
          <cell r="C6">
            <v>0</v>
          </cell>
        </row>
        <row r="8">
          <cell r="C8">
            <v>0</v>
          </cell>
        </row>
        <row r="10">
          <cell r="C10">
            <v>0</v>
          </cell>
        </row>
      </sheetData>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V country status"/>
      <sheetName val="PP summary"/>
      <sheetName val="Supply"/>
      <sheetName val="Raw data"/>
      <sheetName val="GAVI73"/>
      <sheetName val="Sheet4"/>
      <sheetName val="Sheet5"/>
      <sheetName val="INTROS"/>
      <sheetName val="Rubella offline"/>
    </sheetNames>
    <sheetDataSet>
      <sheetData sheetId="0" refreshError="1"/>
      <sheetData sheetId="1">
        <row r="1">
          <cell r="B1">
            <v>2013</v>
          </cell>
        </row>
      </sheetData>
      <sheetData sheetId="2" refreshError="1"/>
      <sheetData sheetId="3" refreshError="1"/>
      <sheetData sheetId="4">
        <row r="1">
          <cell r="A1" t="str">
            <v>Afghanistan</v>
          </cell>
          <cell r="B1" t="str">
            <v>GAVI Phase II Eligible</v>
          </cell>
        </row>
        <row r="2">
          <cell r="A2" t="str">
            <v>Angola</v>
          </cell>
          <cell r="B2" t="str">
            <v>Graduating</v>
          </cell>
        </row>
        <row r="3">
          <cell r="A3" t="str">
            <v>Armenia</v>
          </cell>
          <cell r="B3" t="str">
            <v>Graduating</v>
          </cell>
        </row>
        <row r="4">
          <cell r="A4" t="str">
            <v>Azerbaijan</v>
          </cell>
          <cell r="B4" t="str">
            <v>Graduating</v>
          </cell>
        </row>
        <row r="5">
          <cell r="A5" t="str">
            <v>Bangladesh</v>
          </cell>
          <cell r="B5" t="str">
            <v>GAVI Phase II Eligible</v>
          </cell>
        </row>
        <row r="6">
          <cell r="A6" t="str">
            <v>Benin</v>
          </cell>
          <cell r="B6" t="str">
            <v>GAVI Phase II Eligible</v>
          </cell>
        </row>
        <row r="7">
          <cell r="A7" t="str">
            <v>Bhutan</v>
          </cell>
          <cell r="B7" t="str">
            <v>Graduating</v>
          </cell>
        </row>
        <row r="8">
          <cell r="A8" t="str">
            <v>Bolivia</v>
          </cell>
          <cell r="B8" t="str">
            <v>Graduating</v>
          </cell>
        </row>
        <row r="9">
          <cell r="A9" t="str">
            <v>Burkina Faso</v>
          </cell>
          <cell r="B9" t="str">
            <v>GAVI Phase II Eligible</v>
          </cell>
        </row>
        <row r="10">
          <cell r="A10" t="str">
            <v>Burundi</v>
          </cell>
          <cell r="B10" t="str">
            <v>GAVI Phase II Eligible</v>
          </cell>
        </row>
        <row r="11">
          <cell r="A11" t="str">
            <v>Cambodia</v>
          </cell>
          <cell r="B11" t="str">
            <v>GAVI Phase II Eligible</v>
          </cell>
        </row>
        <row r="12">
          <cell r="A12" t="str">
            <v>Cameroon</v>
          </cell>
          <cell r="B12" t="str">
            <v>GAVI Phase II Eligible</v>
          </cell>
        </row>
        <row r="13">
          <cell r="A13" t="str">
            <v>Central African Republic</v>
          </cell>
          <cell r="B13" t="str">
            <v>GAVI Phase II Eligible</v>
          </cell>
        </row>
        <row r="14">
          <cell r="A14" t="str">
            <v>Chad</v>
          </cell>
          <cell r="B14" t="str">
            <v>GAVI Phase II Eligible</v>
          </cell>
        </row>
        <row r="15">
          <cell r="A15" t="str">
            <v>Comoros</v>
          </cell>
          <cell r="B15" t="str">
            <v>GAVI Phase II Eligible</v>
          </cell>
        </row>
        <row r="16">
          <cell r="A16" t="str">
            <v>Congo, Rep.</v>
          </cell>
          <cell r="B16" t="str">
            <v>Graduating</v>
          </cell>
        </row>
        <row r="17">
          <cell r="A17" t="str">
            <v>Congo, DR</v>
          </cell>
          <cell r="B17" t="str">
            <v>GAVI Phase II Eligible</v>
          </cell>
        </row>
        <row r="18">
          <cell r="A18" t="str">
            <v>Cote d'Ivoire</v>
          </cell>
          <cell r="B18" t="str">
            <v>GAVI Phase II Eligible</v>
          </cell>
        </row>
        <row r="19">
          <cell r="A19" t="str">
            <v>Cuba</v>
          </cell>
          <cell r="B19" t="str">
            <v>Graduating</v>
          </cell>
        </row>
        <row r="20">
          <cell r="A20" t="str">
            <v>Djibouti</v>
          </cell>
          <cell r="B20" t="str">
            <v>GAVI Phase II Eligible</v>
          </cell>
        </row>
        <row r="21">
          <cell r="A21" t="str">
            <v>Eritrea</v>
          </cell>
          <cell r="B21" t="str">
            <v>GAVI Phase II Eligible</v>
          </cell>
        </row>
        <row r="22">
          <cell r="A22" t="str">
            <v>Ethiopia</v>
          </cell>
          <cell r="B22" t="str">
            <v>GAVI Phase II Eligible</v>
          </cell>
        </row>
        <row r="23">
          <cell r="A23" t="str">
            <v>Gambia</v>
          </cell>
          <cell r="B23" t="str">
            <v>GAVI Phase II Eligible</v>
          </cell>
        </row>
        <row r="24">
          <cell r="A24" t="str">
            <v>Georgia</v>
          </cell>
          <cell r="B24" t="str">
            <v>Graduating</v>
          </cell>
        </row>
        <row r="25">
          <cell r="A25" t="str">
            <v>Ghana</v>
          </cell>
          <cell r="B25" t="str">
            <v>GAVI Phase II Eligible</v>
          </cell>
        </row>
        <row r="26">
          <cell r="A26" t="str">
            <v>Guinea</v>
          </cell>
          <cell r="B26" t="str">
            <v>GAVI Phase II Eligible</v>
          </cell>
        </row>
        <row r="27">
          <cell r="A27" t="str">
            <v>Guinea-Bissau</v>
          </cell>
          <cell r="B27" t="str">
            <v>GAVI Phase II Eligible</v>
          </cell>
        </row>
        <row r="28">
          <cell r="A28" t="str">
            <v>Guyana</v>
          </cell>
          <cell r="B28" t="str">
            <v>Graduating</v>
          </cell>
        </row>
        <row r="29">
          <cell r="A29" t="str">
            <v>Haiti</v>
          </cell>
          <cell r="B29" t="str">
            <v>GAVI Phase II Eligible</v>
          </cell>
        </row>
        <row r="30">
          <cell r="A30" t="str">
            <v>Honduras</v>
          </cell>
          <cell r="B30" t="str">
            <v>Graduating</v>
          </cell>
        </row>
        <row r="31">
          <cell r="A31" t="str">
            <v>India</v>
          </cell>
          <cell r="B31" t="str">
            <v>GAVI Phase II Eligible</v>
          </cell>
        </row>
        <row r="32">
          <cell r="A32" t="str">
            <v>Indonesia</v>
          </cell>
          <cell r="B32" t="str">
            <v>Graduating</v>
          </cell>
        </row>
        <row r="33">
          <cell r="A33" t="str">
            <v>Kenya</v>
          </cell>
          <cell r="B33" t="str">
            <v>GAVI Phase II Eligible</v>
          </cell>
        </row>
        <row r="34">
          <cell r="A34" t="str">
            <v>Kiribati</v>
          </cell>
          <cell r="B34" t="str">
            <v>Graduating</v>
          </cell>
        </row>
        <row r="35">
          <cell r="A35" t="str">
            <v>Korea, DPR</v>
          </cell>
          <cell r="B35" t="str">
            <v>GAVI Phase II Eligible</v>
          </cell>
        </row>
        <row r="36">
          <cell r="A36" t="str">
            <v>Kyrgyzstan</v>
          </cell>
          <cell r="B36" t="str">
            <v>GAVI Phase II Eligible</v>
          </cell>
        </row>
        <row r="37">
          <cell r="A37" t="str">
            <v>Lao PDR</v>
          </cell>
          <cell r="B37" t="str">
            <v>GAVI Phase II Eligible</v>
          </cell>
        </row>
        <row r="38">
          <cell r="A38" t="str">
            <v>Lesotho</v>
          </cell>
          <cell r="B38" t="str">
            <v>GAVI Phase II Eligible</v>
          </cell>
        </row>
        <row r="39">
          <cell r="A39" t="str">
            <v>Liberia</v>
          </cell>
          <cell r="B39" t="str">
            <v>GAVI Phase II Eligible</v>
          </cell>
        </row>
        <row r="40">
          <cell r="A40" t="str">
            <v>Madagascar</v>
          </cell>
          <cell r="B40" t="str">
            <v>GAVI Phase II Eligible</v>
          </cell>
        </row>
        <row r="41">
          <cell r="A41" t="str">
            <v>Malawi</v>
          </cell>
          <cell r="B41" t="str">
            <v>GAVI Phase II Eligible</v>
          </cell>
        </row>
        <row r="42">
          <cell r="A42" t="str">
            <v>Mali</v>
          </cell>
          <cell r="B42" t="str">
            <v>GAVI Phase II Eligible</v>
          </cell>
        </row>
        <row r="43">
          <cell r="A43" t="str">
            <v>Mauritania</v>
          </cell>
          <cell r="B43" t="str">
            <v>GAVI Phase II Eligible</v>
          </cell>
        </row>
        <row r="44">
          <cell r="A44" t="str">
            <v>Moldova</v>
          </cell>
          <cell r="B44" t="str">
            <v>Graduating</v>
          </cell>
        </row>
        <row r="45">
          <cell r="A45" t="str">
            <v>Mongolia</v>
          </cell>
          <cell r="B45" t="str">
            <v>Graduating</v>
          </cell>
        </row>
        <row r="46">
          <cell r="A46" t="str">
            <v>Mozambique</v>
          </cell>
          <cell r="B46" t="str">
            <v>GAVI Phase II Eligible</v>
          </cell>
        </row>
        <row r="47">
          <cell r="A47" t="str">
            <v>Myanmar</v>
          </cell>
          <cell r="B47" t="str">
            <v>GAVI Phase II Eligible</v>
          </cell>
        </row>
        <row r="48">
          <cell r="A48" t="str">
            <v>Nepal</v>
          </cell>
          <cell r="B48" t="str">
            <v>GAVI Phase II Eligible</v>
          </cell>
        </row>
        <row r="49">
          <cell r="A49" t="str">
            <v>Nicaragua</v>
          </cell>
          <cell r="B49" t="str">
            <v>GAVI Phase II Eligible</v>
          </cell>
        </row>
        <row r="50">
          <cell r="A50" t="str">
            <v>Niger</v>
          </cell>
          <cell r="B50" t="str">
            <v>GAVI Phase II Eligible</v>
          </cell>
        </row>
        <row r="51">
          <cell r="A51" t="str">
            <v>Nigeria</v>
          </cell>
          <cell r="B51" t="str">
            <v>GAVI Phase II Eligible</v>
          </cell>
        </row>
        <row r="52">
          <cell r="A52" t="str">
            <v>Pakistan</v>
          </cell>
          <cell r="B52" t="str">
            <v>GAVI Phase II Eligible</v>
          </cell>
        </row>
        <row r="53">
          <cell r="A53" t="str">
            <v>Papua New Guinea</v>
          </cell>
          <cell r="B53" t="str">
            <v>GAVI Phase II Eligible</v>
          </cell>
        </row>
        <row r="54">
          <cell r="A54" t="str">
            <v>Rwanda</v>
          </cell>
          <cell r="B54" t="str">
            <v>GAVI Phase II Eligible</v>
          </cell>
        </row>
        <row r="55">
          <cell r="A55" t="str">
            <v>Sao Tome e Principe</v>
          </cell>
          <cell r="B55" t="str">
            <v>GAVI Phase II Eligible</v>
          </cell>
        </row>
        <row r="56">
          <cell r="A56" t="str">
            <v>Senegal</v>
          </cell>
          <cell r="B56" t="str">
            <v>GAVI Phase II Eligible</v>
          </cell>
        </row>
        <row r="57">
          <cell r="A57" t="str">
            <v>Sierra Leone</v>
          </cell>
          <cell r="B57" t="str">
            <v>GAVI Phase II Eligible</v>
          </cell>
        </row>
        <row r="58">
          <cell r="A58" t="str">
            <v>Solomon Islands</v>
          </cell>
          <cell r="B58" t="str">
            <v>GAVI Phase II Eligible</v>
          </cell>
        </row>
        <row r="59">
          <cell r="A59" t="str">
            <v>Somalia</v>
          </cell>
          <cell r="B59" t="str">
            <v>GAVI Phase II Eligible</v>
          </cell>
        </row>
        <row r="60">
          <cell r="A60" t="str">
            <v>Sudan: South</v>
          </cell>
          <cell r="B60" t="str">
            <v>GAVI Phase II Eligible</v>
          </cell>
        </row>
        <row r="61">
          <cell r="A61" t="str">
            <v>Sri Lanka</v>
          </cell>
          <cell r="B61" t="str">
            <v>Graduating</v>
          </cell>
        </row>
        <row r="62">
          <cell r="A62" t="str">
            <v>Sudan: North</v>
          </cell>
          <cell r="B62" t="str">
            <v>GAVI Phase II Eligible</v>
          </cell>
        </row>
        <row r="63">
          <cell r="A63" t="str">
            <v>Tajikistan</v>
          </cell>
          <cell r="B63" t="str">
            <v>GAVI Phase II Eligible</v>
          </cell>
        </row>
        <row r="64">
          <cell r="A64" t="str">
            <v>Tanzania</v>
          </cell>
          <cell r="B64" t="str">
            <v>GAVI Phase II Eligible</v>
          </cell>
        </row>
        <row r="65">
          <cell r="A65" t="str">
            <v>Timor-Leste</v>
          </cell>
          <cell r="B65" t="str">
            <v>Graduating</v>
          </cell>
        </row>
        <row r="66">
          <cell r="A66" t="str">
            <v>Togo</v>
          </cell>
          <cell r="B66" t="str">
            <v>GAVI Phase II Eligible</v>
          </cell>
        </row>
        <row r="67">
          <cell r="A67" t="str">
            <v>Uganda</v>
          </cell>
          <cell r="B67" t="str">
            <v>GAVI Phase II Eligible</v>
          </cell>
        </row>
        <row r="68">
          <cell r="A68" t="str">
            <v>Ukraine</v>
          </cell>
          <cell r="B68" t="str">
            <v>Graduating</v>
          </cell>
        </row>
        <row r="69">
          <cell r="A69" t="str">
            <v>Uzbekistan</v>
          </cell>
          <cell r="B69" t="str">
            <v>GAVI Phase II Eligible</v>
          </cell>
        </row>
        <row r="70">
          <cell r="A70" t="str">
            <v>Vietnam</v>
          </cell>
          <cell r="B70" t="str">
            <v>GAVI Phase II Eligible</v>
          </cell>
        </row>
        <row r="71">
          <cell r="A71" t="str">
            <v>Yemen</v>
          </cell>
          <cell r="B71" t="str">
            <v>GAVI Phase II Eligible</v>
          </cell>
        </row>
        <row r="72">
          <cell r="A72" t="str">
            <v>Zambia</v>
          </cell>
          <cell r="B72" t="str">
            <v>GAVI Phase II Eligible</v>
          </cell>
        </row>
        <row r="73">
          <cell r="A73" t="str">
            <v>Zimbabwe</v>
          </cell>
          <cell r="B73" t="str">
            <v>GAVI Phase II Eligible</v>
          </cell>
        </row>
      </sheetData>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Adoption"/>
      <sheetName val="GAVI Strategy"/>
      <sheetName val="Strategy Output 2015"/>
      <sheetName val="Strategy Output 2020"/>
      <sheetName val="Portfolio Summary"/>
      <sheetName val="Cholera"/>
      <sheetName val="HPV"/>
      <sheetName val="JE"/>
      <sheetName val="Measles"/>
      <sheetName val="Meningitis A"/>
      <sheetName val="Pentavalent"/>
      <sheetName val="Pneumococcal"/>
      <sheetName val="Rabies"/>
      <sheetName val="Rotavirus"/>
      <sheetName val="Rubella"/>
      <sheetName val="Typhoid"/>
      <sheetName val="Yellow Fever"/>
      <sheetName val="Total"/>
      <sheetName val="Non Modeled Disease Adoption"/>
      <sheetName val="Country Vx Summary"/>
      <sheetName val="Country CA Summary"/>
      <sheetName val="Country DA Summary"/>
      <sheetName val="Adoption Scenarios"/>
      <sheetName val="Modeled Vaccine Price"/>
      <sheetName val="GAVI Financing Policy"/>
      <sheetName val="Vaccine Price and Equipt Cost"/>
      <sheetName val="Existing Vaccine Options"/>
      <sheetName val="New Vaccine Options"/>
      <sheetName val="Country Data"/>
      <sheetName val="Routine Cohort"/>
      <sheetName val="Routine Potential Mkt"/>
      <sheetName val="Routine Potential Demand"/>
      <sheetName val="Routine Dose Demand"/>
      <sheetName val="Routine Vaccine Cost"/>
      <sheetName val="Routine Country Vaccine Cost"/>
      <sheetName val="Catchup Cohort"/>
      <sheetName val="Catchup Potential Mkt"/>
      <sheetName val="Catchup Potential Demand"/>
      <sheetName val="Catchup Dose Demand"/>
      <sheetName val="Catchup Vaccine Cost"/>
      <sheetName val="Catchup Country Vaccine Cost"/>
      <sheetName val="Campaign Cohort"/>
      <sheetName val="Campaign Potential Mkt"/>
      <sheetName val="Campaign Potential Demand"/>
      <sheetName val="Campaign Dose Demand"/>
      <sheetName val="Campaign Vaccine Cost"/>
      <sheetName val="Campaign Country Vaccine Cost"/>
      <sheetName val="Boost Potential Demand"/>
      <sheetName val="Boost Dose Demand"/>
      <sheetName val="Boost Vaccine Cost"/>
      <sheetName val="Boost Country Vaccine Cost"/>
      <sheetName val="Buffer Potential Demand"/>
      <sheetName val="Buffer Dose Demand"/>
      <sheetName val="Buffer Vaccine Cost"/>
      <sheetName val="Buffer Country Vaccine Cost"/>
      <sheetName val="MCV"/>
      <sheetName val="100% Coverage"/>
      <sheetName val="HPV Coverage of 10yo Female"/>
      <sheetName val="HPV Coverage of 11to14yo Female"/>
      <sheetName val="Total Population"/>
      <sheetName val="Infants (&lt;1yo)"/>
      <sheetName val="Surviving Infants (1yo)"/>
      <sheetName val="5 yo"/>
      <sheetName val="2, 5, 8, 11, &amp; 14 yo"/>
      <sheetName val="4, 7, 10 &amp; 13yo"/>
      <sheetName val="1 - 3yo"/>
      <sheetName val="1 - 15yo"/>
      <sheetName val="1 - 19yo"/>
      <sheetName val="1 - 49yo"/>
      <sheetName val="2 - 4yo"/>
      <sheetName val="2 - 15yo"/>
      <sheetName val="2 - 19yo"/>
      <sheetName val="5 - 7yo"/>
      <sheetName val="5 - 15yo"/>
      <sheetName val="5 - 49yo"/>
      <sheetName val="10yo Females"/>
      <sheetName val="11 - 14yo Females"/>
      <sheetName val="15 - 39yo Females"/>
      <sheetName val="20 - 29yo Females"/>
      <sheetName val="Rural Bite Victims"/>
      <sheetName val="Urban Bite Victims"/>
      <sheetName val="1 - 14yo"/>
      <sheetName val="1 - 29yo"/>
      <sheetName val="2 - 49yo"/>
      <sheetName val="DTP3"/>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6">
          <cell r="V56" t="b">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row r="2">
          <cell r="D2" t="str">
            <v>Cholera</v>
          </cell>
          <cell r="K2" t="str">
            <v>Autodisable Syringe</v>
          </cell>
        </row>
        <row r="3">
          <cell r="D3" t="str">
            <v>HPV</v>
          </cell>
          <cell r="K3" t="str">
            <v>Reconstitution Syringe/Needle</v>
          </cell>
        </row>
        <row r="4">
          <cell r="D4" t="str">
            <v>JE</v>
          </cell>
          <cell r="K4" t="str">
            <v>Safety Box</v>
          </cell>
        </row>
        <row r="5">
          <cell r="D5" t="str">
            <v>Measles</v>
          </cell>
        </row>
        <row r="6">
          <cell r="D6" t="str">
            <v>Meningitis A</v>
          </cell>
        </row>
        <row r="7">
          <cell r="D7" t="str">
            <v>Pentavalent</v>
          </cell>
        </row>
        <row r="8">
          <cell r="D8" t="str">
            <v>Pneumococcal</v>
          </cell>
        </row>
        <row r="9">
          <cell r="D9" t="str">
            <v>Rabies</v>
          </cell>
        </row>
        <row r="10">
          <cell r="D10" t="str">
            <v>Rotavirus</v>
          </cell>
        </row>
        <row r="11">
          <cell r="D11" t="str">
            <v>Rubella</v>
          </cell>
        </row>
        <row r="12">
          <cell r="D12" t="str">
            <v>Typhoid</v>
          </cell>
        </row>
        <row r="13">
          <cell r="D13" t="str">
            <v>Yellow Fever</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Summary"/>
      <sheetName val="WB income group"/>
      <sheetName val="Input_SI Pop"/>
      <sheetName val="Input_DTP3"/>
      <sheetName val="Intro Date"/>
      <sheetName val="Demand, exc buffer &amp; wastage"/>
      <sheetName val="Buffer &amp; Wastage"/>
      <sheetName val="Total Required Supply"/>
    </sheetNames>
    <sheetDataSet>
      <sheetData sheetId="0" refreshError="1"/>
      <sheetData sheetId="1" refreshError="1"/>
      <sheetData sheetId="2" refreshError="1">
        <row r="7">
          <cell r="D7" t="str">
            <v>Andorra</v>
          </cell>
          <cell r="E7" t="str">
            <v>ADO</v>
          </cell>
          <cell r="F7">
            <v>0</v>
          </cell>
          <cell r="G7" t="str">
            <v>..</v>
          </cell>
          <cell r="H7" t="str">
            <v>High income: nonOECD</v>
          </cell>
          <cell r="I7" t="str">
            <v>HIC</v>
          </cell>
        </row>
        <row r="8">
          <cell r="D8" t="str">
            <v>Aruba</v>
          </cell>
          <cell r="E8" t="str">
            <v>ABW</v>
          </cell>
          <cell r="F8">
            <v>0</v>
          </cell>
          <cell r="G8" t="str">
            <v>..</v>
          </cell>
          <cell r="H8" t="str">
            <v>High income: nonOECD</v>
          </cell>
          <cell r="I8" t="str">
            <v>HIC</v>
          </cell>
        </row>
        <row r="9">
          <cell r="D9" t="str">
            <v>Bahamas</v>
          </cell>
          <cell r="E9" t="str">
            <v>BHS</v>
          </cell>
          <cell r="F9">
            <v>0</v>
          </cell>
          <cell r="G9" t="str">
            <v>..</v>
          </cell>
          <cell r="H9" t="str">
            <v>High income: nonOECD</v>
          </cell>
          <cell r="I9" t="str">
            <v>HIC</v>
          </cell>
        </row>
        <row r="10">
          <cell r="D10" t="str">
            <v>Bahrain</v>
          </cell>
          <cell r="E10" t="str">
            <v>BHR</v>
          </cell>
          <cell r="F10">
            <v>0</v>
          </cell>
          <cell r="G10" t="str">
            <v>..</v>
          </cell>
          <cell r="H10" t="str">
            <v>High income: nonOECD</v>
          </cell>
          <cell r="I10" t="str">
            <v>HIC</v>
          </cell>
        </row>
        <row r="11">
          <cell r="D11" t="str">
            <v>Barbados</v>
          </cell>
          <cell r="E11" t="str">
            <v>BRB</v>
          </cell>
          <cell r="F11">
            <v>0</v>
          </cell>
          <cell r="G11" t="str">
            <v>..</v>
          </cell>
          <cell r="H11" t="str">
            <v>High income: nonOECD</v>
          </cell>
          <cell r="I11" t="str">
            <v>HIC</v>
          </cell>
        </row>
        <row r="12">
          <cell r="D12" t="str">
            <v>Bermuda</v>
          </cell>
          <cell r="E12" t="str">
            <v>BMU</v>
          </cell>
          <cell r="F12">
            <v>0</v>
          </cell>
          <cell r="G12" t="str">
            <v>..</v>
          </cell>
          <cell r="H12" t="str">
            <v>High income: nonOECD</v>
          </cell>
          <cell r="I12" t="str">
            <v>HIC</v>
          </cell>
        </row>
        <row r="13">
          <cell r="D13" t="str">
            <v>Brunei Darussalam</v>
          </cell>
          <cell r="E13" t="str">
            <v>BRN</v>
          </cell>
          <cell r="F13">
            <v>0</v>
          </cell>
          <cell r="G13" t="str">
            <v>..</v>
          </cell>
          <cell r="H13" t="str">
            <v>High income: nonOECD</v>
          </cell>
          <cell r="I13" t="str">
            <v>HIC</v>
          </cell>
        </row>
        <row r="14">
          <cell r="D14" t="str">
            <v>Cayman Islands</v>
          </cell>
          <cell r="E14" t="str">
            <v>CYM</v>
          </cell>
          <cell r="F14">
            <v>0</v>
          </cell>
          <cell r="G14" t="str">
            <v>..</v>
          </cell>
          <cell r="H14" t="str">
            <v>High income: nonOECD</v>
          </cell>
          <cell r="I14" t="str">
            <v>HIC</v>
          </cell>
        </row>
        <row r="15">
          <cell r="D15" t="str">
            <v>Channel Islands</v>
          </cell>
          <cell r="E15" t="str">
            <v>CHI</v>
          </cell>
          <cell r="F15">
            <v>0</v>
          </cell>
          <cell r="G15" t="str">
            <v>..</v>
          </cell>
          <cell r="H15" t="str">
            <v>High income: nonOECD</v>
          </cell>
          <cell r="I15" t="str">
            <v>HIC</v>
          </cell>
        </row>
        <row r="16">
          <cell r="D16" t="str">
            <v>Croatia</v>
          </cell>
          <cell r="E16" t="str">
            <v>HRV</v>
          </cell>
          <cell r="F16">
            <v>0</v>
          </cell>
          <cell r="G16" t="str">
            <v>..</v>
          </cell>
          <cell r="H16" t="str">
            <v>High income: nonOECD</v>
          </cell>
          <cell r="I16" t="str">
            <v>HIC</v>
          </cell>
        </row>
        <row r="17">
          <cell r="D17" t="str">
            <v>Curaçao</v>
          </cell>
          <cell r="E17" t="str">
            <v>CUW</v>
          </cell>
          <cell r="F17">
            <v>0</v>
          </cell>
          <cell r="G17" t="str">
            <v>..</v>
          </cell>
          <cell r="H17" t="str">
            <v>High income: nonOECD</v>
          </cell>
          <cell r="I17" t="str">
            <v>HIC</v>
          </cell>
        </row>
        <row r="18">
          <cell r="D18" t="str">
            <v>Cyprus</v>
          </cell>
          <cell r="E18" t="str">
            <v>CYP</v>
          </cell>
          <cell r="F18">
            <v>0</v>
          </cell>
          <cell r="G18" t="str">
            <v>..</v>
          </cell>
          <cell r="H18" t="str">
            <v>High income: nonOECD</v>
          </cell>
          <cell r="I18" t="str">
            <v>HIC</v>
          </cell>
        </row>
        <row r="19">
          <cell r="D19" t="str">
            <v>Equatorial Guinea</v>
          </cell>
          <cell r="E19" t="str">
            <v>GNQ</v>
          </cell>
          <cell r="F19">
            <v>0</v>
          </cell>
          <cell r="G19" t="str">
            <v>..</v>
          </cell>
          <cell r="H19" t="str">
            <v>High income: nonOECD</v>
          </cell>
          <cell r="I19" t="str">
            <v>HIC</v>
          </cell>
        </row>
        <row r="20">
          <cell r="D20" t="str">
            <v>Faeroe Islands</v>
          </cell>
          <cell r="E20" t="str">
            <v>FRO</v>
          </cell>
          <cell r="F20">
            <v>0</v>
          </cell>
          <cell r="G20" t="str">
            <v>..</v>
          </cell>
          <cell r="H20" t="str">
            <v>High income: nonOECD</v>
          </cell>
          <cell r="I20" t="str">
            <v>HIC</v>
          </cell>
        </row>
        <row r="21">
          <cell r="D21" t="str">
            <v>French Polynesia</v>
          </cell>
          <cell r="E21" t="str">
            <v>PYF</v>
          </cell>
          <cell r="F21">
            <v>0</v>
          </cell>
          <cell r="G21" t="str">
            <v>..</v>
          </cell>
          <cell r="H21" t="str">
            <v>High income: nonOECD</v>
          </cell>
          <cell r="I21" t="str">
            <v>HIC</v>
          </cell>
        </row>
        <row r="22">
          <cell r="D22" t="str">
            <v>Greenland</v>
          </cell>
          <cell r="E22" t="str">
            <v>GRL</v>
          </cell>
          <cell r="F22">
            <v>0</v>
          </cell>
          <cell r="G22" t="str">
            <v>..</v>
          </cell>
          <cell r="H22" t="str">
            <v>High income: nonOECD</v>
          </cell>
          <cell r="I22" t="str">
            <v>HIC</v>
          </cell>
        </row>
        <row r="23">
          <cell r="D23" t="str">
            <v>Guam</v>
          </cell>
          <cell r="E23" t="str">
            <v>GUM</v>
          </cell>
          <cell r="F23">
            <v>0</v>
          </cell>
          <cell r="G23" t="str">
            <v>..</v>
          </cell>
          <cell r="H23" t="str">
            <v>High income: nonOECD</v>
          </cell>
          <cell r="I23" t="str">
            <v>HIC</v>
          </cell>
        </row>
        <row r="24">
          <cell r="D24" t="str">
            <v>Hong Kong SAR, China</v>
          </cell>
          <cell r="E24" t="str">
            <v>HKG</v>
          </cell>
          <cell r="F24">
            <v>0</v>
          </cell>
          <cell r="G24" t="str">
            <v>..</v>
          </cell>
          <cell r="H24" t="str">
            <v>High income: nonOECD</v>
          </cell>
          <cell r="I24" t="str">
            <v>HIC</v>
          </cell>
        </row>
        <row r="25">
          <cell r="D25" t="str">
            <v>Isle of Man</v>
          </cell>
          <cell r="E25" t="str">
            <v>IMY</v>
          </cell>
          <cell r="F25">
            <v>0</v>
          </cell>
          <cell r="G25" t="str">
            <v>..</v>
          </cell>
          <cell r="H25" t="str">
            <v>High income: nonOECD</v>
          </cell>
          <cell r="I25" t="str">
            <v>HIC</v>
          </cell>
        </row>
        <row r="26">
          <cell r="D26" t="str">
            <v>Kuwait</v>
          </cell>
          <cell r="E26" t="str">
            <v>KWT</v>
          </cell>
          <cell r="F26">
            <v>0</v>
          </cell>
          <cell r="G26" t="str">
            <v>..</v>
          </cell>
          <cell r="H26" t="str">
            <v>High income: nonOECD</v>
          </cell>
          <cell r="I26" t="str">
            <v>HIC</v>
          </cell>
        </row>
        <row r="27">
          <cell r="D27" t="str">
            <v>Liechtenstein</v>
          </cell>
          <cell r="E27" t="str">
            <v>LIE</v>
          </cell>
          <cell r="F27">
            <v>0</v>
          </cell>
          <cell r="G27" t="str">
            <v>..</v>
          </cell>
          <cell r="H27" t="str">
            <v>High income: nonOECD</v>
          </cell>
          <cell r="I27" t="str">
            <v>HIC</v>
          </cell>
        </row>
        <row r="28">
          <cell r="D28" t="str">
            <v>Macao SAR, China</v>
          </cell>
          <cell r="E28" t="str">
            <v>MAC</v>
          </cell>
          <cell r="F28">
            <v>0</v>
          </cell>
          <cell r="G28" t="str">
            <v>..</v>
          </cell>
          <cell r="H28" t="str">
            <v>High income: nonOECD</v>
          </cell>
          <cell r="I28" t="str">
            <v>HIC</v>
          </cell>
        </row>
        <row r="29">
          <cell r="D29" t="str">
            <v>Malta</v>
          </cell>
          <cell r="E29" t="str">
            <v>MLT</v>
          </cell>
          <cell r="F29">
            <v>0</v>
          </cell>
          <cell r="G29" t="str">
            <v>..</v>
          </cell>
          <cell r="H29" t="str">
            <v>High income: nonOECD</v>
          </cell>
          <cell r="I29" t="str">
            <v>HIC</v>
          </cell>
        </row>
        <row r="30">
          <cell r="D30" t="str">
            <v>Monaco</v>
          </cell>
          <cell r="E30" t="str">
            <v>MCO</v>
          </cell>
          <cell r="F30">
            <v>0</v>
          </cell>
          <cell r="G30" t="str">
            <v>..</v>
          </cell>
          <cell r="H30" t="str">
            <v>High income: nonOECD</v>
          </cell>
          <cell r="I30" t="str">
            <v>HIC</v>
          </cell>
        </row>
        <row r="31">
          <cell r="D31" t="str">
            <v>New Caledonia</v>
          </cell>
          <cell r="E31" t="str">
            <v>NCL</v>
          </cell>
          <cell r="F31">
            <v>0</v>
          </cell>
          <cell r="G31" t="str">
            <v>..</v>
          </cell>
          <cell r="H31" t="str">
            <v>High income: nonOECD</v>
          </cell>
          <cell r="I31" t="str">
            <v>HIC</v>
          </cell>
        </row>
        <row r="32">
          <cell r="D32" t="str">
            <v>Northern Mariana Islands</v>
          </cell>
          <cell r="E32" t="str">
            <v>MNP</v>
          </cell>
          <cell r="F32">
            <v>0</v>
          </cell>
          <cell r="G32" t="str">
            <v>..</v>
          </cell>
          <cell r="H32" t="str">
            <v>High income: nonOECD</v>
          </cell>
          <cell r="I32" t="str">
            <v>HIC</v>
          </cell>
        </row>
        <row r="33">
          <cell r="D33" t="str">
            <v>Oman</v>
          </cell>
          <cell r="E33" t="str">
            <v>OMN</v>
          </cell>
          <cell r="F33">
            <v>0</v>
          </cell>
          <cell r="G33" t="str">
            <v>..</v>
          </cell>
          <cell r="H33" t="str">
            <v>High income: nonOECD</v>
          </cell>
          <cell r="I33" t="str">
            <v>HIC</v>
          </cell>
        </row>
        <row r="34">
          <cell r="D34" t="str">
            <v>Puerto Rico</v>
          </cell>
          <cell r="E34" t="str">
            <v>PRI</v>
          </cell>
          <cell r="F34">
            <v>0</v>
          </cell>
          <cell r="G34" t="str">
            <v>..</v>
          </cell>
          <cell r="H34" t="str">
            <v>High income: nonOECD</v>
          </cell>
          <cell r="I34" t="str">
            <v>HIC</v>
          </cell>
        </row>
        <row r="35">
          <cell r="D35" t="str">
            <v>Qatar</v>
          </cell>
          <cell r="E35" t="str">
            <v>QAT</v>
          </cell>
          <cell r="F35">
            <v>0</v>
          </cell>
          <cell r="G35" t="str">
            <v>..</v>
          </cell>
          <cell r="H35" t="str">
            <v>High income: nonOECD</v>
          </cell>
          <cell r="I35" t="str">
            <v>HIC</v>
          </cell>
        </row>
        <row r="36">
          <cell r="D36" t="str">
            <v>San Marino</v>
          </cell>
          <cell r="E36" t="str">
            <v>SMR</v>
          </cell>
          <cell r="F36">
            <v>0</v>
          </cell>
          <cell r="G36" t="str">
            <v>..</v>
          </cell>
          <cell r="H36" t="str">
            <v>High income: nonOECD</v>
          </cell>
          <cell r="I36" t="str">
            <v>HIC</v>
          </cell>
        </row>
        <row r="37">
          <cell r="D37" t="str">
            <v>Saudi Arabia</v>
          </cell>
          <cell r="E37" t="str">
            <v>SAU</v>
          </cell>
          <cell r="F37">
            <v>0</v>
          </cell>
          <cell r="G37" t="str">
            <v>..</v>
          </cell>
          <cell r="H37" t="str">
            <v>High income: nonOECD</v>
          </cell>
          <cell r="I37" t="str">
            <v>HIC</v>
          </cell>
        </row>
        <row r="38">
          <cell r="D38" t="str">
            <v>Singapore</v>
          </cell>
          <cell r="E38" t="str">
            <v>SGP</v>
          </cell>
          <cell r="F38">
            <v>0</v>
          </cell>
          <cell r="G38" t="str">
            <v>..</v>
          </cell>
          <cell r="H38" t="str">
            <v>High income: nonOECD</v>
          </cell>
          <cell r="I38" t="str">
            <v>HIC</v>
          </cell>
        </row>
        <row r="39">
          <cell r="D39" t="str">
            <v>Sint Maarten (Dutch part)</v>
          </cell>
          <cell r="E39" t="str">
            <v>SXM</v>
          </cell>
          <cell r="F39">
            <v>0</v>
          </cell>
          <cell r="G39" t="str">
            <v>..</v>
          </cell>
          <cell r="H39" t="str">
            <v>High income: nonOECD</v>
          </cell>
          <cell r="I39" t="str">
            <v>HIC</v>
          </cell>
        </row>
        <row r="40">
          <cell r="D40" t="str">
            <v>Saint Kitts and Nevis</v>
          </cell>
          <cell r="E40" t="str">
            <v>KNA</v>
          </cell>
          <cell r="F40">
            <v>0</v>
          </cell>
          <cell r="G40" t="str">
            <v>Latin America &amp; Caribbean</v>
          </cell>
          <cell r="H40" t="str">
            <v>High income: nonOECD</v>
          </cell>
          <cell r="I40" t="str">
            <v>HIC</v>
          </cell>
        </row>
        <row r="41">
          <cell r="D41" t="str">
            <v>St. Martin (French part)</v>
          </cell>
          <cell r="E41" t="str">
            <v>MAF</v>
          </cell>
          <cell r="F41">
            <v>0</v>
          </cell>
          <cell r="G41" t="str">
            <v>..</v>
          </cell>
          <cell r="H41" t="str">
            <v>High income: nonOECD</v>
          </cell>
          <cell r="I41" t="str">
            <v>HIC</v>
          </cell>
        </row>
        <row r="42">
          <cell r="D42" t="str">
            <v>Trinidad and Tobago</v>
          </cell>
          <cell r="E42" t="str">
            <v>TTO</v>
          </cell>
          <cell r="F42">
            <v>0</v>
          </cell>
          <cell r="G42" t="str">
            <v>..</v>
          </cell>
          <cell r="H42" t="str">
            <v>High income: nonOECD</v>
          </cell>
          <cell r="I42" t="str">
            <v>HIC</v>
          </cell>
        </row>
        <row r="43">
          <cell r="D43" t="str">
            <v>Turks and Caicos Islands</v>
          </cell>
          <cell r="E43" t="str">
            <v>TCA</v>
          </cell>
          <cell r="F43">
            <v>0</v>
          </cell>
          <cell r="G43" t="str">
            <v>..</v>
          </cell>
          <cell r="H43" t="str">
            <v>High income: nonOECD</v>
          </cell>
          <cell r="I43" t="str">
            <v>HIC</v>
          </cell>
        </row>
        <row r="44">
          <cell r="D44" t="str">
            <v>United Arab Emirates</v>
          </cell>
          <cell r="E44" t="str">
            <v>ARE</v>
          </cell>
          <cell r="F44">
            <v>0</v>
          </cell>
          <cell r="G44" t="str">
            <v>..</v>
          </cell>
          <cell r="H44" t="str">
            <v>High income: nonOECD</v>
          </cell>
          <cell r="I44" t="str">
            <v>HIC</v>
          </cell>
        </row>
        <row r="45">
          <cell r="D45" t="str">
            <v>Virgin Islands (U.S.)</v>
          </cell>
          <cell r="E45" t="str">
            <v>VIR</v>
          </cell>
          <cell r="F45">
            <v>0</v>
          </cell>
          <cell r="G45" t="str">
            <v>..</v>
          </cell>
          <cell r="H45" t="str">
            <v>High income: nonOECD</v>
          </cell>
          <cell r="I45" t="str">
            <v>HIC</v>
          </cell>
        </row>
        <row r="46">
          <cell r="D46" t="str">
            <v>Australia</v>
          </cell>
          <cell r="E46" t="str">
            <v>AUS</v>
          </cell>
          <cell r="F46">
            <v>0</v>
          </cell>
          <cell r="G46" t="str">
            <v>..</v>
          </cell>
          <cell r="H46" t="str">
            <v>High income: OECD</v>
          </cell>
          <cell r="I46" t="str">
            <v>HIC</v>
          </cell>
        </row>
        <row r="47">
          <cell r="D47" t="str">
            <v>Austria</v>
          </cell>
          <cell r="E47" t="str">
            <v>AUT</v>
          </cell>
          <cell r="F47">
            <v>0</v>
          </cell>
          <cell r="G47" t="str">
            <v>..</v>
          </cell>
          <cell r="H47" t="str">
            <v>High income: OECD</v>
          </cell>
          <cell r="I47" t="str">
            <v>HIC</v>
          </cell>
        </row>
        <row r="48">
          <cell r="D48" t="str">
            <v>Belgium</v>
          </cell>
          <cell r="E48" t="str">
            <v>BEL</v>
          </cell>
          <cell r="F48">
            <v>0</v>
          </cell>
          <cell r="G48" t="str">
            <v>..</v>
          </cell>
          <cell r="H48" t="str">
            <v>High income: OECD</v>
          </cell>
          <cell r="I48" t="str">
            <v>HIC</v>
          </cell>
        </row>
        <row r="49">
          <cell r="D49" t="str">
            <v>Canada</v>
          </cell>
          <cell r="E49" t="str">
            <v>CAN</v>
          </cell>
          <cell r="F49">
            <v>0</v>
          </cell>
          <cell r="G49" t="str">
            <v>..</v>
          </cell>
          <cell r="H49" t="str">
            <v>High income: OECD</v>
          </cell>
          <cell r="I49" t="str">
            <v>HIC</v>
          </cell>
        </row>
        <row r="50">
          <cell r="D50" t="str">
            <v>Czech Republic</v>
          </cell>
          <cell r="E50" t="str">
            <v>CZE</v>
          </cell>
          <cell r="F50">
            <v>0</v>
          </cell>
          <cell r="G50" t="str">
            <v>..</v>
          </cell>
          <cell r="H50" t="str">
            <v>High income: OECD</v>
          </cell>
          <cell r="I50" t="str">
            <v>HIC</v>
          </cell>
        </row>
        <row r="51">
          <cell r="D51" t="str">
            <v>Denmark</v>
          </cell>
          <cell r="E51" t="str">
            <v>DNK</v>
          </cell>
          <cell r="F51">
            <v>0</v>
          </cell>
          <cell r="G51" t="str">
            <v>..</v>
          </cell>
          <cell r="H51" t="str">
            <v>High income: OECD</v>
          </cell>
          <cell r="I51" t="str">
            <v>HIC</v>
          </cell>
        </row>
        <row r="52">
          <cell r="D52" t="str">
            <v>Estonia</v>
          </cell>
          <cell r="E52" t="str">
            <v>EST</v>
          </cell>
          <cell r="F52">
            <v>0</v>
          </cell>
          <cell r="G52" t="str">
            <v>..</v>
          </cell>
          <cell r="H52" t="str">
            <v>High income: OECD</v>
          </cell>
          <cell r="I52" t="str">
            <v>HIC</v>
          </cell>
        </row>
        <row r="53">
          <cell r="D53" t="str">
            <v>Finland</v>
          </cell>
          <cell r="E53" t="str">
            <v>FIN</v>
          </cell>
          <cell r="F53">
            <v>0</v>
          </cell>
          <cell r="G53" t="str">
            <v>..</v>
          </cell>
          <cell r="H53" t="str">
            <v>High income: OECD</v>
          </cell>
          <cell r="I53" t="str">
            <v>HIC</v>
          </cell>
        </row>
        <row r="54">
          <cell r="D54" t="str">
            <v>France</v>
          </cell>
          <cell r="E54" t="str">
            <v>FRA</v>
          </cell>
          <cell r="F54">
            <v>0</v>
          </cell>
          <cell r="G54" t="str">
            <v>..</v>
          </cell>
          <cell r="H54" t="str">
            <v>High income: OECD</v>
          </cell>
          <cell r="I54" t="str">
            <v>HIC</v>
          </cell>
        </row>
        <row r="55">
          <cell r="D55" t="str">
            <v>Germany</v>
          </cell>
          <cell r="E55" t="str">
            <v>DEU</v>
          </cell>
          <cell r="F55">
            <v>0</v>
          </cell>
          <cell r="G55" t="str">
            <v>..</v>
          </cell>
          <cell r="H55" t="str">
            <v>High income: OECD</v>
          </cell>
          <cell r="I55" t="str">
            <v>HIC</v>
          </cell>
        </row>
        <row r="56">
          <cell r="D56" t="str">
            <v>Greece</v>
          </cell>
          <cell r="E56" t="str">
            <v>GRC</v>
          </cell>
          <cell r="F56">
            <v>0</v>
          </cell>
          <cell r="G56" t="str">
            <v>..</v>
          </cell>
          <cell r="H56" t="str">
            <v>High income: OECD</v>
          </cell>
          <cell r="I56" t="str">
            <v>HIC</v>
          </cell>
        </row>
        <row r="57">
          <cell r="D57" t="str">
            <v>Hungary</v>
          </cell>
          <cell r="E57" t="str">
            <v>HUN</v>
          </cell>
          <cell r="F57">
            <v>0</v>
          </cell>
          <cell r="G57" t="str">
            <v>..</v>
          </cell>
          <cell r="H57" t="str">
            <v>High income: OECD</v>
          </cell>
          <cell r="I57" t="str">
            <v>HIC</v>
          </cell>
        </row>
        <row r="58">
          <cell r="D58" t="str">
            <v>Iceland</v>
          </cell>
          <cell r="E58" t="str">
            <v>ISL</v>
          </cell>
          <cell r="F58">
            <v>0</v>
          </cell>
          <cell r="G58" t="str">
            <v>..</v>
          </cell>
          <cell r="H58" t="str">
            <v>High income: OECD</v>
          </cell>
          <cell r="I58" t="str">
            <v>HIC</v>
          </cell>
        </row>
        <row r="59">
          <cell r="D59" t="str">
            <v>Ireland</v>
          </cell>
          <cell r="E59" t="str">
            <v>IRL</v>
          </cell>
          <cell r="F59">
            <v>0</v>
          </cell>
          <cell r="G59" t="str">
            <v>..</v>
          </cell>
          <cell r="H59" t="str">
            <v>High income: OECD</v>
          </cell>
          <cell r="I59" t="str">
            <v>HIC</v>
          </cell>
        </row>
        <row r="60">
          <cell r="D60" t="str">
            <v>Israel</v>
          </cell>
          <cell r="E60" t="str">
            <v>ISR</v>
          </cell>
          <cell r="F60">
            <v>0</v>
          </cell>
          <cell r="G60" t="str">
            <v>..</v>
          </cell>
          <cell r="H60" t="str">
            <v>High income: OECD</v>
          </cell>
          <cell r="I60" t="str">
            <v>HIC</v>
          </cell>
        </row>
        <row r="61">
          <cell r="D61" t="str">
            <v>Italy</v>
          </cell>
          <cell r="E61" t="str">
            <v>ITA</v>
          </cell>
          <cell r="F61">
            <v>0</v>
          </cell>
          <cell r="G61" t="str">
            <v>..</v>
          </cell>
          <cell r="H61" t="str">
            <v>High income: OECD</v>
          </cell>
          <cell r="I61" t="str">
            <v>HIC</v>
          </cell>
        </row>
        <row r="62">
          <cell r="D62" t="str">
            <v>Japan</v>
          </cell>
          <cell r="E62" t="str">
            <v>JPN</v>
          </cell>
          <cell r="F62">
            <v>0</v>
          </cell>
          <cell r="G62" t="str">
            <v>..</v>
          </cell>
          <cell r="H62" t="str">
            <v>High income: OECD</v>
          </cell>
          <cell r="I62" t="str">
            <v>HIC</v>
          </cell>
        </row>
        <row r="63">
          <cell r="D63" t="str">
            <v>Republic of Korea</v>
          </cell>
          <cell r="E63" t="str">
            <v>KOR</v>
          </cell>
          <cell r="F63">
            <v>0</v>
          </cell>
          <cell r="G63" t="str">
            <v>..</v>
          </cell>
          <cell r="H63" t="str">
            <v>High income: OECD</v>
          </cell>
          <cell r="I63" t="str">
            <v>HIC</v>
          </cell>
        </row>
        <row r="64">
          <cell r="D64" t="str">
            <v>Luxembourg</v>
          </cell>
          <cell r="E64" t="str">
            <v>LUX</v>
          </cell>
          <cell r="F64">
            <v>0</v>
          </cell>
          <cell r="G64" t="str">
            <v>..</v>
          </cell>
          <cell r="H64" t="str">
            <v>High income: OECD</v>
          </cell>
          <cell r="I64" t="str">
            <v>HIC</v>
          </cell>
        </row>
        <row r="65">
          <cell r="D65" t="str">
            <v>Netherlands</v>
          </cell>
          <cell r="E65" t="str">
            <v>NLD</v>
          </cell>
          <cell r="F65">
            <v>0</v>
          </cell>
          <cell r="G65" t="str">
            <v>..</v>
          </cell>
          <cell r="H65" t="str">
            <v>High income: OECD</v>
          </cell>
          <cell r="I65" t="str">
            <v>HIC</v>
          </cell>
        </row>
        <row r="66">
          <cell r="D66" t="str">
            <v>New Zealand</v>
          </cell>
          <cell r="E66" t="str">
            <v>NZL</v>
          </cell>
          <cell r="F66">
            <v>0</v>
          </cell>
          <cell r="G66" t="str">
            <v>..</v>
          </cell>
          <cell r="H66" t="str">
            <v>High income: OECD</v>
          </cell>
          <cell r="I66" t="str">
            <v>HIC</v>
          </cell>
        </row>
        <row r="67">
          <cell r="D67" t="str">
            <v>Norway</v>
          </cell>
          <cell r="E67" t="str">
            <v>NOR</v>
          </cell>
          <cell r="F67">
            <v>0</v>
          </cell>
          <cell r="G67" t="str">
            <v>..</v>
          </cell>
          <cell r="H67" t="str">
            <v>High income: OECD</v>
          </cell>
          <cell r="I67" t="str">
            <v>HIC</v>
          </cell>
        </row>
        <row r="68">
          <cell r="D68" t="str">
            <v>Poland</v>
          </cell>
          <cell r="E68" t="str">
            <v>POL</v>
          </cell>
          <cell r="F68">
            <v>0</v>
          </cell>
          <cell r="G68" t="str">
            <v>..</v>
          </cell>
          <cell r="H68" t="str">
            <v>High income: OECD</v>
          </cell>
          <cell r="I68" t="str">
            <v>HIC</v>
          </cell>
        </row>
        <row r="69">
          <cell r="D69" t="str">
            <v>Portugal</v>
          </cell>
          <cell r="E69" t="str">
            <v>PRT</v>
          </cell>
          <cell r="F69">
            <v>0</v>
          </cell>
          <cell r="G69" t="str">
            <v>..</v>
          </cell>
          <cell r="H69" t="str">
            <v>High income: OECD</v>
          </cell>
          <cell r="I69" t="str">
            <v>HIC</v>
          </cell>
        </row>
        <row r="70">
          <cell r="D70" t="str">
            <v>Slovakia</v>
          </cell>
          <cell r="E70" t="str">
            <v>SVK</v>
          </cell>
          <cell r="F70">
            <v>0</v>
          </cell>
          <cell r="G70" t="str">
            <v>..</v>
          </cell>
          <cell r="H70" t="str">
            <v>High income: OECD</v>
          </cell>
          <cell r="I70" t="str">
            <v>HIC</v>
          </cell>
        </row>
        <row r="71">
          <cell r="D71" t="str">
            <v>Slovenia</v>
          </cell>
          <cell r="E71" t="str">
            <v>SVN</v>
          </cell>
          <cell r="F71">
            <v>0</v>
          </cell>
          <cell r="G71" t="str">
            <v>..</v>
          </cell>
          <cell r="H71" t="str">
            <v>High income: OECD</v>
          </cell>
          <cell r="I71" t="str">
            <v>HIC</v>
          </cell>
        </row>
        <row r="72">
          <cell r="D72" t="str">
            <v>Spain</v>
          </cell>
          <cell r="E72" t="str">
            <v>ESP</v>
          </cell>
          <cell r="F72">
            <v>0</v>
          </cell>
          <cell r="G72" t="str">
            <v>..</v>
          </cell>
          <cell r="H72" t="str">
            <v>High income: OECD</v>
          </cell>
          <cell r="I72" t="str">
            <v>HIC</v>
          </cell>
        </row>
        <row r="73">
          <cell r="D73" t="str">
            <v>Sweden</v>
          </cell>
          <cell r="E73" t="str">
            <v>SWE</v>
          </cell>
          <cell r="F73">
            <v>0</v>
          </cell>
          <cell r="G73" t="str">
            <v>..</v>
          </cell>
          <cell r="H73" t="str">
            <v>High income: OECD</v>
          </cell>
          <cell r="I73" t="str">
            <v>HIC</v>
          </cell>
        </row>
        <row r="74">
          <cell r="D74" t="str">
            <v>Switzerland</v>
          </cell>
          <cell r="E74" t="str">
            <v>CHE</v>
          </cell>
          <cell r="F74">
            <v>0</v>
          </cell>
          <cell r="G74" t="str">
            <v>..</v>
          </cell>
          <cell r="H74" t="str">
            <v>High income: OECD</v>
          </cell>
          <cell r="I74" t="str">
            <v>HIC</v>
          </cell>
        </row>
        <row r="75">
          <cell r="D75" t="str">
            <v>United Kingdom</v>
          </cell>
          <cell r="E75" t="str">
            <v>GBR</v>
          </cell>
          <cell r="F75">
            <v>0</v>
          </cell>
          <cell r="G75" t="str">
            <v>..</v>
          </cell>
          <cell r="H75" t="str">
            <v>High income: OECD</v>
          </cell>
          <cell r="I75" t="str">
            <v>HIC</v>
          </cell>
        </row>
        <row r="76">
          <cell r="D76" t="str">
            <v>United States of America</v>
          </cell>
          <cell r="E76" t="str">
            <v>USA</v>
          </cell>
          <cell r="F76">
            <v>0</v>
          </cell>
          <cell r="G76" t="str">
            <v>..</v>
          </cell>
          <cell r="H76" t="str">
            <v>High income: OECD</v>
          </cell>
          <cell r="I76" t="str">
            <v>HIC</v>
          </cell>
        </row>
        <row r="77">
          <cell r="D77" t="str">
            <v>Afghanistan</v>
          </cell>
          <cell r="E77" t="str">
            <v>AFG</v>
          </cell>
          <cell r="F77">
            <v>0</v>
          </cell>
          <cell r="G77" t="str">
            <v>South Asia</v>
          </cell>
          <cell r="H77" t="str">
            <v>Low income</v>
          </cell>
          <cell r="I77" t="str">
            <v>LIC</v>
          </cell>
        </row>
        <row r="78">
          <cell r="D78" t="str">
            <v>Bangladesh</v>
          </cell>
          <cell r="E78" t="str">
            <v>BGD</v>
          </cell>
          <cell r="F78">
            <v>0</v>
          </cell>
          <cell r="G78" t="str">
            <v>South Asia</v>
          </cell>
          <cell r="H78" t="str">
            <v>Low income</v>
          </cell>
          <cell r="I78" t="str">
            <v>LIC</v>
          </cell>
        </row>
        <row r="79">
          <cell r="D79" t="str">
            <v>Benin</v>
          </cell>
          <cell r="E79" t="str">
            <v>BEN</v>
          </cell>
          <cell r="F79">
            <v>0</v>
          </cell>
          <cell r="G79" t="str">
            <v>Sub-Saharan Africa</v>
          </cell>
          <cell r="H79" t="str">
            <v>Low income</v>
          </cell>
          <cell r="I79" t="str">
            <v>LIC</v>
          </cell>
        </row>
        <row r="80">
          <cell r="D80" t="str">
            <v>Burkina Faso</v>
          </cell>
          <cell r="E80" t="str">
            <v>BFA</v>
          </cell>
          <cell r="F80">
            <v>0</v>
          </cell>
          <cell r="G80" t="str">
            <v>Sub-Saharan Africa</v>
          </cell>
          <cell r="H80" t="str">
            <v>Low income</v>
          </cell>
          <cell r="I80" t="str">
            <v>LIC</v>
          </cell>
        </row>
        <row r="81">
          <cell r="D81" t="str">
            <v>Burundi</v>
          </cell>
          <cell r="E81" t="str">
            <v>BDI</v>
          </cell>
          <cell r="F81">
            <v>0</v>
          </cell>
          <cell r="G81" t="str">
            <v>Sub-Saharan Africa</v>
          </cell>
          <cell r="H81" t="str">
            <v>Low income</v>
          </cell>
          <cell r="I81" t="str">
            <v>LIC</v>
          </cell>
        </row>
        <row r="82">
          <cell r="D82" t="str">
            <v>Cambodia</v>
          </cell>
          <cell r="E82" t="str">
            <v>KHM</v>
          </cell>
          <cell r="F82">
            <v>0</v>
          </cell>
          <cell r="G82" t="str">
            <v>East Asia &amp; Pacific</v>
          </cell>
          <cell r="H82" t="str">
            <v>Low income</v>
          </cell>
          <cell r="I82" t="str">
            <v>LIC</v>
          </cell>
        </row>
        <row r="83">
          <cell r="D83" t="str">
            <v>Central African Republic</v>
          </cell>
          <cell r="E83" t="str">
            <v>CAF</v>
          </cell>
          <cell r="F83">
            <v>0</v>
          </cell>
          <cell r="G83" t="str">
            <v>Sub-Saharan Africa</v>
          </cell>
          <cell r="H83" t="str">
            <v>Low income</v>
          </cell>
          <cell r="I83" t="str">
            <v>LIC</v>
          </cell>
        </row>
        <row r="84">
          <cell r="D84" t="str">
            <v>Chad</v>
          </cell>
          <cell r="E84" t="str">
            <v>TCD</v>
          </cell>
          <cell r="F84">
            <v>0</v>
          </cell>
          <cell r="G84" t="str">
            <v>Sub-Saharan Africa</v>
          </cell>
          <cell r="H84" t="str">
            <v>Low income</v>
          </cell>
          <cell r="I84" t="str">
            <v>LIC</v>
          </cell>
        </row>
        <row r="85">
          <cell r="D85" t="str">
            <v>Comoros</v>
          </cell>
          <cell r="E85" t="str">
            <v>COM</v>
          </cell>
          <cell r="F85">
            <v>0</v>
          </cell>
          <cell r="G85" t="str">
            <v>Sub-Saharan Africa</v>
          </cell>
          <cell r="H85" t="str">
            <v>Low income</v>
          </cell>
          <cell r="I85" t="str">
            <v>LIC</v>
          </cell>
        </row>
        <row r="86">
          <cell r="D86" t="str">
            <v>DR Congo</v>
          </cell>
          <cell r="E86" t="str">
            <v>ZAR</v>
          </cell>
          <cell r="F86">
            <v>0</v>
          </cell>
          <cell r="G86" t="str">
            <v>Sub-Saharan Africa</v>
          </cell>
          <cell r="H86" t="str">
            <v>Low income</v>
          </cell>
          <cell r="I86" t="str">
            <v>LIC</v>
          </cell>
        </row>
        <row r="87">
          <cell r="D87" t="str">
            <v>Eritrea</v>
          </cell>
          <cell r="E87" t="str">
            <v>ERI</v>
          </cell>
          <cell r="F87">
            <v>0</v>
          </cell>
          <cell r="G87" t="str">
            <v>Sub-Saharan Africa</v>
          </cell>
          <cell r="H87" t="str">
            <v>Low income</v>
          </cell>
          <cell r="I87" t="str">
            <v>LIC</v>
          </cell>
        </row>
        <row r="88">
          <cell r="D88" t="str">
            <v>Ethiopia</v>
          </cell>
          <cell r="E88" t="str">
            <v>ETH</v>
          </cell>
          <cell r="F88">
            <v>0</v>
          </cell>
          <cell r="G88" t="str">
            <v>Sub-Saharan Africa</v>
          </cell>
          <cell r="H88" t="str">
            <v>Low income</v>
          </cell>
          <cell r="I88" t="str">
            <v>LIC</v>
          </cell>
        </row>
        <row r="89">
          <cell r="D89" t="str">
            <v>Gambia</v>
          </cell>
          <cell r="E89" t="str">
            <v>GMB</v>
          </cell>
          <cell r="F89">
            <v>0</v>
          </cell>
          <cell r="G89" t="str">
            <v>Sub-Saharan Africa</v>
          </cell>
          <cell r="H89" t="str">
            <v>Low income</v>
          </cell>
          <cell r="I89" t="str">
            <v>LIC</v>
          </cell>
        </row>
        <row r="90">
          <cell r="D90" t="str">
            <v>Guinea</v>
          </cell>
          <cell r="E90" t="str">
            <v>GIN</v>
          </cell>
          <cell r="F90">
            <v>0</v>
          </cell>
          <cell r="G90" t="str">
            <v>Sub-Saharan Africa</v>
          </cell>
          <cell r="H90" t="str">
            <v>Low income</v>
          </cell>
          <cell r="I90" t="str">
            <v>LIC</v>
          </cell>
        </row>
        <row r="91">
          <cell r="D91" t="str">
            <v>Guinea Bissau</v>
          </cell>
          <cell r="E91" t="str">
            <v>GNB</v>
          </cell>
          <cell r="F91">
            <v>0</v>
          </cell>
          <cell r="G91" t="str">
            <v>Sub-Saharan Africa</v>
          </cell>
          <cell r="H91" t="str">
            <v>Low income</v>
          </cell>
          <cell r="I91" t="str">
            <v>LIC</v>
          </cell>
        </row>
        <row r="92">
          <cell r="D92" t="str">
            <v>Haiti</v>
          </cell>
          <cell r="E92" t="str">
            <v>HTI</v>
          </cell>
          <cell r="F92">
            <v>0</v>
          </cell>
          <cell r="G92" t="str">
            <v>Latin America &amp; Caribbean</v>
          </cell>
          <cell r="H92" t="str">
            <v>Low income</v>
          </cell>
          <cell r="I92" t="str">
            <v>LIC</v>
          </cell>
        </row>
        <row r="93">
          <cell r="D93" t="str">
            <v>Kenya</v>
          </cell>
          <cell r="E93" t="str">
            <v>KEN</v>
          </cell>
          <cell r="F93">
            <v>0</v>
          </cell>
          <cell r="G93" t="str">
            <v>Sub-Saharan Africa</v>
          </cell>
          <cell r="H93" t="str">
            <v>Low income</v>
          </cell>
          <cell r="I93" t="str">
            <v>LIC</v>
          </cell>
        </row>
        <row r="94">
          <cell r="D94" t="str">
            <v>Korea DPR</v>
          </cell>
          <cell r="E94" t="str">
            <v>PRK</v>
          </cell>
          <cell r="F94">
            <v>0</v>
          </cell>
          <cell r="G94" t="str">
            <v>East Asia &amp; Pacific</v>
          </cell>
          <cell r="H94" t="str">
            <v>Low income</v>
          </cell>
          <cell r="I94" t="str">
            <v>LIC</v>
          </cell>
        </row>
        <row r="95">
          <cell r="D95" t="str">
            <v>Kyrgyzstan</v>
          </cell>
          <cell r="E95" t="str">
            <v>KGZ</v>
          </cell>
          <cell r="F95">
            <v>0</v>
          </cell>
          <cell r="G95" t="str">
            <v>Europe &amp; Central Asia</v>
          </cell>
          <cell r="H95" t="str">
            <v>Low income</v>
          </cell>
          <cell r="I95" t="str">
            <v>LIC</v>
          </cell>
        </row>
        <row r="96">
          <cell r="D96" t="str">
            <v>Liberia</v>
          </cell>
          <cell r="E96" t="str">
            <v>LBR</v>
          </cell>
          <cell r="F96">
            <v>0</v>
          </cell>
          <cell r="G96" t="str">
            <v>Sub-Saharan Africa</v>
          </cell>
          <cell r="H96" t="str">
            <v>Low income</v>
          </cell>
          <cell r="I96" t="str">
            <v>LIC</v>
          </cell>
        </row>
        <row r="97">
          <cell r="D97" t="str">
            <v>Madagascar</v>
          </cell>
          <cell r="E97" t="str">
            <v>MDG</v>
          </cell>
          <cell r="F97">
            <v>0</v>
          </cell>
          <cell r="G97" t="str">
            <v>Sub-Saharan Africa</v>
          </cell>
          <cell r="H97" t="str">
            <v>Low income</v>
          </cell>
          <cell r="I97" t="str">
            <v>LIC</v>
          </cell>
        </row>
        <row r="98">
          <cell r="D98" t="str">
            <v>Malawi</v>
          </cell>
          <cell r="E98" t="str">
            <v>MWI</v>
          </cell>
          <cell r="F98">
            <v>0</v>
          </cell>
          <cell r="G98" t="str">
            <v>Sub-Saharan Africa</v>
          </cell>
          <cell r="H98" t="str">
            <v>Low income</v>
          </cell>
          <cell r="I98" t="str">
            <v>LIC</v>
          </cell>
        </row>
        <row r="99">
          <cell r="D99" t="str">
            <v>Mali</v>
          </cell>
          <cell r="E99" t="str">
            <v>MLI</v>
          </cell>
          <cell r="F99">
            <v>0</v>
          </cell>
          <cell r="G99" t="str">
            <v>Sub-Saharan Africa</v>
          </cell>
          <cell r="H99" t="str">
            <v>Low income</v>
          </cell>
          <cell r="I99" t="str">
            <v>LIC</v>
          </cell>
        </row>
        <row r="100">
          <cell r="D100" t="str">
            <v>Mauritania</v>
          </cell>
          <cell r="E100" t="str">
            <v>MRT</v>
          </cell>
          <cell r="F100">
            <v>0</v>
          </cell>
          <cell r="G100" t="str">
            <v>Sub-Saharan Africa</v>
          </cell>
          <cell r="H100" t="str">
            <v>Low income</v>
          </cell>
          <cell r="I100" t="str">
            <v>LIC</v>
          </cell>
        </row>
        <row r="101">
          <cell r="D101" t="str">
            <v>Mozambique</v>
          </cell>
          <cell r="E101" t="str">
            <v>MOZ</v>
          </cell>
          <cell r="F101">
            <v>0</v>
          </cell>
          <cell r="G101" t="str">
            <v>Sub-Saharan Africa</v>
          </cell>
          <cell r="H101" t="str">
            <v>Low income</v>
          </cell>
          <cell r="I101" t="str">
            <v>LIC</v>
          </cell>
        </row>
        <row r="102">
          <cell r="D102" t="str">
            <v>Myanmar</v>
          </cell>
          <cell r="E102" t="str">
            <v>MMR</v>
          </cell>
          <cell r="F102">
            <v>0</v>
          </cell>
          <cell r="G102" t="str">
            <v>East Asia &amp; Pacific</v>
          </cell>
          <cell r="H102" t="str">
            <v>Low income</v>
          </cell>
          <cell r="I102" t="str">
            <v>LIC</v>
          </cell>
        </row>
        <row r="103">
          <cell r="D103" t="str">
            <v>Nepal</v>
          </cell>
          <cell r="E103" t="str">
            <v>NPL</v>
          </cell>
          <cell r="F103">
            <v>0</v>
          </cell>
          <cell r="G103" t="str">
            <v>South Asia</v>
          </cell>
          <cell r="H103" t="str">
            <v>Low income</v>
          </cell>
          <cell r="I103" t="str">
            <v>LIC</v>
          </cell>
        </row>
        <row r="104">
          <cell r="D104" t="str">
            <v>Niger</v>
          </cell>
          <cell r="E104" t="str">
            <v>NER</v>
          </cell>
          <cell r="F104">
            <v>0</v>
          </cell>
          <cell r="G104" t="str">
            <v>Sub-Saharan Africa</v>
          </cell>
          <cell r="H104" t="str">
            <v>Low income</v>
          </cell>
          <cell r="I104" t="str">
            <v>LIC</v>
          </cell>
        </row>
        <row r="105">
          <cell r="D105" t="str">
            <v>Rwanda</v>
          </cell>
          <cell r="E105" t="str">
            <v>RWA</v>
          </cell>
          <cell r="F105">
            <v>0</v>
          </cell>
          <cell r="G105" t="str">
            <v>Sub-Saharan Africa</v>
          </cell>
          <cell r="H105" t="str">
            <v>Low income</v>
          </cell>
          <cell r="I105" t="str">
            <v>LIC</v>
          </cell>
        </row>
        <row r="106">
          <cell r="D106" t="str">
            <v>Sierra Leone</v>
          </cell>
          <cell r="E106" t="str">
            <v>SLE</v>
          </cell>
          <cell r="F106">
            <v>0</v>
          </cell>
          <cell r="G106" t="str">
            <v>Sub-Saharan Africa</v>
          </cell>
          <cell r="H106" t="str">
            <v>Low income</v>
          </cell>
          <cell r="I106" t="str">
            <v>LIC</v>
          </cell>
        </row>
        <row r="107">
          <cell r="D107" t="str">
            <v>Somalia</v>
          </cell>
          <cell r="E107" t="str">
            <v>SOM</v>
          </cell>
          <cell r="F107">
            <v>0</v>
          </cell>
          <cell r="G107" t="str">
            <v>Sub-Saharan Africa</v>
          </cell>
          <cell r="H107" t="str">
            <v>Low income</v>
          </cell>
          <cell r="I107" t="str">
            <v>LIC</v>
          </cell>
        </row>
        <row r="108">
          <cell r="D108" t="str">
            <v>Tajikistan</v>
          </cell>
          <cell r="E108" t="str">
            <v>TJK</v>
          </cell>
          <cell r="F108">
            <v>0</v>
          </cell>
          <cell r="G108" t="str">
            <v>Europe &amp; Central Asia</v>
          </cell>
          <cell r="H108" t="str">
            <v>Low income</v>
          </cell>
          <cell r="I108" t="str">
            <v>LIC</v>
          </cell>
        </row>
        <row r="109">
          <cell r="D109" t="str">
            <v>Tanzania</v>
          </cell>
          <cell r="E109" t="str">
            <v>TZA</v>
          </cell>
          <cell r="F109">
            <v>0</v>
          </cell>
          <cell r="G109" t="str">
            <v>Sub-Saharan Africa</v>
          </cell>
          <cell r="H109" t="str">
            <v>Low income</v>
          </cell>
          <cell r="I109" t="str">
            <v>LIC</v>
          </cell>
        </row>
        <row r="110">
          <cell r="D110" t="str">
            <v>Togo</v>
          </cell>
          <cell r="E110" t="str">
            <v>TGO</v>
          </cell>
          <cell r="F110">
            <v>0</v>
          </cell>
          <cell r="G110" t="str">
            <v>Sub-Saharan Africa</v>
          </cell>
          <cell r="H110" t="str">
            <v>Low income</v>
          </cell>
          <cell r="I110" t="str">
            <v>LIC</v>
          </cell>
        </row>
        <row r="111">
          <cell r="D111" t="str">
            <v>Uganda</v>
          </cell>
          <cell r="E111" t="str">
            <v>UGA</v>
          </cell>
          <cell r="F111">
            <v>0</v>
          </cell>
          <cell r="G111" t="str">
            <v>Sub-Saharan Africa</v>
          </cell>
          <cell r="H111" t="str">
            <v>Low income</v>
          </cell>
          <cell r="I111" t="str">
            <v>LIC</v>
          </cell>
        </row>
        <row r="112">
          <cell r="D112" t="str">
            <v>Zimbabwe</v>
          </cell>
          <cell r="E112" t="str">
            <v>ZWE</v>
          </cell>
          <cell r="F112">
            <v>0</v>
          </cell>
          <cell r="G112" t="str">
            <v>Sub-Saharan Africa</v>
          </cell>
          <cell r="H112" t="str">
            <v>Low income</v>
          </cell>
          <cell r="I112" t="str">
            <v>LIC</v>
          </cell>
        </row>
        <row r="113">
          <cell r="D113" t="str">
            <v>Albania</v>
          </cell>
          <cell r="E113" t="str">
            <v>ALB</v>
          </cell>
          <cell r="F113">
            <v>0</v>
          </cell>
          <cell r="G113" t="str">
            <v>Europe &amp; Central Asia</v>
          </cell>
          <cell r="H113" t="str">
            <v>Lower middle income</v>
          </cell>
          <cell r="I113" t="str">
            <v>LMIC</v>
          </cell>
        </row>
        <row r="114">
          <cell r="D114" t="str">
            <v>Armenia</v>
          </cell>
          <cell r="E114" t="str">
            <v>ARM</v>
          </cell>
          <cell r="F114">
            <v>0</v>
          </cell>
          <cell r="G114" t="str">
            <v>Europe &amp; Central Asia</v>
          </cell>
          <cell r="H114" t="str">
            <v>Lower middle income</v>
          </cell>
          <cell r="I114" t="str">
            <v>LMIC</v>
          </cell>
        </row>
        <row r="115">
          <cell r="D115" t="str">
            <v>Belize</v>
          </cell>
          <cell r="E115" t="str">
            <v>BLZ</v>
          </cell>
          <cell r="F115">
            <v>0</v>
          </cell>
          <cell r="G115" t="str">
            <v>Latin America &amp; Caribbean</v>
          </cell>
          <cell r="H115" t="str">
            <v>Lower middle income</v>
          </cell>
          <cell r="I115" t="str">
            <v>LMIC</v>
          </cell>
        </row>
        <row r="116">
          <cell r="D116" t="str">
            <v>Bhutan</v>
          </cell>
          <cell r="E116" t="str">
            <v>BTN</v>
          </cell>
          <cell r="F116">
            <v>0</v>
          </cell>
          <cell r="G116" t="str">
            <v>South Asia</v>
          </cell>
          <cell r="H116" t="str">
            <v>Lower middle income</v>
          </cell>
          <cell r="I116" t="str">
            <v>LMIC</v>
          </cell>
        </row>
        <row r="117">
          <cell r="D117" t="str">
            <v>Bolivia</v>
          </cell>
          <cell r="E117" t="str">
            <v>BOL</v>
          </cell>
          <cell r="F117">
            <v>0</v>
          </cell>
          <cell r="G117" t="str">
            <v>Latin America &amp; Caribbean</v>
          </cell>
          <cell r="H117" t="str">
            <v>Lower middle income</v>
          </cell>
          <cell r="I117" t="str">
            <v>LMIC</v>
          </cell>
        </row>
        <row r="118">
          <cell r="D118" t="str">
            <v>Cameroon</v>
          </cell>
          <cell r="E118" t="str">
            <v>CMR</v>
          </cell>
          <cell r="F118">
            <v>0</v>
          </cell>
          <cell r="G118" t="str">
            <v>Sub-Saharan Africa</v>
          </cell>
          <cell r="H118" t="str">
            <v>Lower middle income</v>
          </cell>
          <cell r="I118" t="str">
            <v>LMIC</v>
          </cell>
        </row>
        <row r="119">
          <cell r="D119" t="str">
            <v>Cape Verde</v>
          </cell>
          <cell r="E119" t="str">
            <v>CPV</v>
          </cell>
          <cell r="F119">
            <v>0</v>
          </cell>
          <cell r="G119" t="str">
            <v>Sub-Saharan Africa</v>
          </cell>
          <cell r="H119" t="str">
            <v>Lower middle income</v>
          </cell>
          <cell r="I119" t="str">
            <v>LMIC</v>
          </cell>
        </row>
        <row r="120">
          <cell r="D120" t="str">
            <v>Congo</v>
          </cell>
          <cell r="E120" t="str">
            <v>COG</v>
          </cell>
          <cell r="F120">
            <v>0</v>
          </cell>
          <cell r="G120" t="str">
            <v>Sub-Saharan Africa</v>
          </cell>
          <cell r="H120" t="str">
            <v>Lower middle income</v>
          </cell>
          <cell r="I120" t="str">
            <v>LMIC</v>
          </cell>
        </row>
        <row r="121">
          <cell r="D121" t="str">
            <v>Cote d'Ivoire</v>
          </cell>
          <cell r="E121" t="str">
            <v>CIV</v>
          </cell>
          <cell r="F121">
            <v>0</v>
          </cell>
          <cell r="G121" t="str">
            <v>Sub-Saharan Africa</v>
          </cell>
          <cell r="H121" t="str">
            <v>Lower middle income</v>
          </cell>
          <cell r="I121" t="str">
            <v>LMIC</v>
          </cell>
        </row>
        <row r="122">
          <cell r="D122" t="str">
            <v>Djibouti</v>
          </cell>
          <cell r="E122" t="str">
            <v>DJI</v>
          </cell>
          <cell r="F122">
            <v>0</v>
          </cell>
          <cell r="G122" t="str">
            <v>Middle East &amp; North Africa</v>
          </cell>
          <cell r="H122" t="str">
            <v>Lower middle income</v>
          </cell>
          <cell r="I122" t="str">
            <v>LMIC</v>
          </cell>
        </row>
        <row r="123">
          <cell r="D123" t="str">
            <v>Egypt</v>
          </cell>
          <cell r="E123" t="str">
            <v>EGY</v>
          </cell>
          <cell r="F123">
            <v>0</v>
          </cell>
          <cell r="G123" t="str">
            <v>Middle East &amp; North Africa</v>
          </cell>
          <cell r="H123" t="str">
            <v>Lower middle income</v>
          </cell>
          <cell r="I123" t="str">
            <v>LMIC</v>
          </cell>
        </row>
        <row r="124">
          <cell r="D124" t="str">
            <v>El Salvador</v>
          </cell>
          <cell r="E124" t="str">
            <v>SLV</v>
          </cell>
          <cell r="F124">
            <v>0</v>
          </cell>
          <cell r="G124" t="str">
            <v>Latin America &amp; Caribbean</v>
          </cell>
          <cell r="H124" t="str">
            <v>Lower middle income</v>
          </cell>
          <cell r="I124" t="str">
            <v>LMIC</v>
          </cell>
        </row>
        <row r="125">
          <cell r="D125" t="str">
            <v>Fiji</v>
          </cell>
          <cell r="E125" t="str">
            <v>FJI</v>
          </cell>
          <cell r="F125">
            <v>0</v>
          </cell>
          <cell r="G125" t="str">
            <v>East Asia &amp; Pacific</v>
          </cell>
          <cell r="H125" t="str">
            <v>Lower middle income</v>
          </cell>
          <cell r="I125" t="str">
            <v>LMIC</v>
          </cell>
        </row>
        <row r="126">
          <cell r="D126" t="str">
            <v>Georgia</v>
          </cell>
          <cell r="E126" t="str">
            <v>GEO</v>
          </cell>
          <cell r="F126">
            <v>0</v>
          </cell>
          <cell r="G126" t="str">
            <v>Europe &amp; Central Asia</v>
          </cell>
          <cell r="H126" t="str">
            <v>Lower middle income</v>
          </cell>
          <cell r="I126" t="str">
            <v>LMIC</v>
          </cell>
        </row>
        <row r="127">
          <cell r="D127" t="str">
            <v>Ghana</v>
          </cell>
          <cell r="E127" t="str">
            <v>GHA</v>
          </cell>
          <cell r="F127">
            <v>0</v>
          </cell>
          <cell r="G127" t="str">
            <v>Sub-Saharan Africa</v>
          </cell>
          <cell r="H127" t="str">
            <v>Lower middle income</v>
          </cell>
          <cell r="I127" t="str">
            <v>LMIC</v>
          </cell>
        </row>
        <row r="128">
          <cell r="D128" t="str">
            <v>Guatemala</v>
          </cell>
          <cell r="E128" t="str">
            <v>GTM</v>
          </cell>
          <cell r="F128">
            <v>0</v>
          </cell>
          <cell r="G128" t="str">
            <v>Latin America &amp; Caribbean</v>
          </cell>
          <cell r="H128" t="str">
            <v>Lower middle income</v>
          </cell>
          <cell r="I128" t="str">
            <v>LMIC</v>
          </cell>
        </row>
        <row r="129">
          <cell r="D129" t="str">
            <v>Guyana</v>
          </cell>
          <cell r="E129" t="str">
            <v>GUY</v>
          </cell>
          <cell r="F129">
            <v>0</v>
          </cell>
          <cell r="G129" t="str">
            <v>Latin America &amp; Caribbean</v>
          </cell>
          <cell r="H129" t="str">
            <v>Lower middle income</v>
          </cell>
          <cell r="I129" t="str">
            <v>LMIC</v>
          </cell>
        </row>
        <row r="130">
          <cell r="D130" t="str">
            <v>Honduras</v>
          </cell>
          <cell r="E130" t="str">
            <v>HND</v>
          </cell>
          <cell r="F130">
            <v>0</v>
          </cell>
          <cell r="G130" t="str">
            <v>Latin America &amp; Caribbean</v>
          </cell>
          <cell r="H130" t="str">
            <v>Lower middle income</v>
          </cell>
          <cell r="I130" t="str">
            <v>LMIC</v>
          </cell>
        </row>
        <row r="131">
          <cell r="D131" t="str">
            <v>India</v>
          </cell>
          <cell r="E131" t="str">
            <v>IND</v>
          </cell>
          <cell r="F131">
            <v>0</v>
          </cell>
          <cell r="G131" t="str">
            <v>South Asia</v>
          </cell>
          <cell r="H131" t="str">
            <v>Lower middle income</v>
          </cell>
          <cell r="I131" t="str">
            <v>LMIC</v>
          </cell>
        </row>
        <row r="132">
          <cell r="D132" t="str">
            <v>Indonesia</v>
          </cell>
          <cell r="E132" t="str">
            <v>IDN</v>
          </cell>
          <cell r="F132">
            <v>0</v>
          </cell>
          <cell r="G132" t="str">
            <v>East Asia &amp; Pacific</v>
          </cell>
          <cell r="H132" t="str">
            <v>Lower middle income</v>
          </cell>
          <cell r="I132" t="str">
            <v>LMIC</v>
          </cell>
        </row>
        <row r="133">
          <cell r="D133" t="str">
            <v>Iraq</v>
          </cell>
          <cell r="E133" t="str">
            <v>IRQ</v>
          </cell>
          <cell r="F133">
            <v>0</v>
          </cell>
          <cell r="G133" t="str">
            <v>Middle East &amp; North Africa</v>
          </cell>
          <cell r="H133" t="str">
            <v>Lower middle income</v>
          </cell>
          <cell r="I133" t="str">
            <v>LMIC</v>
          </cell>
        </row>
        <row r="134">
          <cell r="D134" t="str">
            <v>Kiribati</v>
          </cell>
          <cell r="E134" t="str">
            <v>KIR</v>
          </cell>
          <cell r="F134">
            <v>0</v>
          </cell>
          <cell r="G134" t="str">
            <v>East Asia &amp; Pacific</v>
          </cell>
          <cell r="H134" t="str">
            <v>Lower middle income</v>
          </cell>
          <cell r="I134" t="str">
            <v>LMIC</v>
          </cell>
        </row>
        <row r="135">
          <cell r="D135" t="str">
            <v>Kosovo</v>
          </cell>
          <cell r="E135" t="str">
            <v>KSV</v>
          </cell>
          <cell r="F135">
            <v>0</v>
          </cell>
          <cell r="G135" t="str">
            <v>Europe &amp; Central Asia</v>
          </cell>
          <cell r="H135" t="str">
            <v>Lower middle income</v>
          </cell>
          <cell r="I135" t="str">
            <v>LMIC</v>
          </cell>
        </row>
        <row r="136">
          <cell r="D136" t="str">
            <v>Lao PDR</v>
          </cell>
          <cell r="E136" t="str">
            <v>LAO</v>
          </cell>
          <cell r="F136">
            <v>0</v>
          </cell>
          <cell r="G136" t="str">
            <v>East Asia &amp; Pacific</v>
          </cell>
          <cell r="H136" t="str">
            <v>Lower middle income</v>
          </cell>
          <cell r="I136" t="str">
            <v>LMIC</v>
          </cell>
        </row>
        <row r="137">
          <cell r="D137" t="str">
            <v>Lesotho</v>
          </cell>
          <cell r="E137" t="str">
            <v>LSO</v>
          </cell>
          <cell r="F137">
            <v>0</v>
          </cell>
          <cell r="G137" t="str">
            <v>Sub-Saharan Africa</v>
          </cell>
          <cell r="H137" t="str">
            <v>Lower middle income</v>
          </cell>
          <cell r="I137" t="str">
            <v>LMIC</v>
          </cell>
        </row>
        <row r="138">
          <cell r="D138" t="str">
            <v>Marshall Islands</v>
          </cell>
          <cell r="E138" t="str">
            <v>MHL</v>
          </cell>
          <cell r="F138">
            <v>0</v>
          </cell>
          <cell r="G138" t="str">
            <v>East Asia &amp; Pacific</v>
          </cell>
          <cell r="H138" t="str">
            <v>Lower middle income</v>
          </cell>
          <cell r="I138" t="str">
            <v>LMIC</v>
          </cell>
        </row>
        <row r="139">
          <cell r="D139" t="str">
            <v>Micronesia (Fed. States of)</v>
          </cell>
          <cell r="E139" t="str">
            <v>FSM</v>
          </cell>
          <cell r="F139">
            <v>0</v>
          </cell>
          <cell r="G139" t="str">
            <v>East Asia &amp; Pacific</v>
          </cell>
          <cell r="H139" t="str">
            <v>Lower middle income</v>
          </cell>
          <cell r="I139" t="str">
            <v>LMIC</v>
          </cell>
        </row>
        <row r="140">
          <cell r="D140" t="str">
            <v>Moldova</v>
          </cell>
          <cell r="E140" t="str">
            <v>MDA</v>
          </cell>
          <cell r="F140">
            <v>0</v>
          </cell>
          <cell r="G140" t="str">
            <v>Europe &amp; Central Asia</v>
          </cell>
          <cell r="H140" t="str">
            <v>Lower middle income</v>
          </cell>
          <cell r="I140" t="str">
            <v>LMIC</v>
          </cell>
        </row>
        <row r="141">
          <cell r="D141" t="str">
            <v>Mongolia</v>
          </cell>
          <cell r="E141" t="str">
            <v>MNG</v>
          </cell>
          <cell r="F141">
            <v>0</v>
          </cell>
          <cell r="G141" t="str">
            <v>East Asia &amp; Pacific</v>
          </cell>
          <cell r="H141" t="str">
            <v>Lower middle income</v>
          </cell>
          <cell r="I141" t="str">
            <v>LMIC</v>
          </cell>
        </row>
        <row r="142">
          <cell r="D142" t="str">
            <v>Morocco</v>
          </cell>
          <cell r="E142" t="str">
            <v>MAR</v>
          </cell>
          <cell r="F142">
            <v>0</v>
          </cell>
          <cell r="G142" t="str">
            <v>Middle East &amp; North Africa</v>
          </cell>
          <cell r="H142" t="str">
            <v>Lower middle income</v>
          </cell>
          <cell r="I142" t="str">
            <v>LMIC</v>
          </cell>
        </row>
        <row r="143">
          <cell r="D143" t="str">
            <v>Nicaragua</v>
          </cell>
          <cell r="E143" t="str">
            <v>NIC</v>
          </cell>
          <cell r="F143">
            <v>0</v>
          </cell>
          <cell r="G143" t="str">
            <v>Latin America &amp; Caribbean</v>
          </cell>
          <cell r="H143" t="str">
            <v>Lower middle income</v>
          </cell>
          <cell r="I143" t="str">
            <v>LMIC</v>
          </cell>
        </row>
        <row r="144">
          <cell r="D144" t="str">
            <v>Nigeria</v>
          </cell>
          <cell r="E144" t="str">
            <v>NGA</v>
          </cell>
          <cell r="F144">
            <v>0</v>
          </cell>
          <cell r="G144" t="str">
            <v>Sub-Saharan Africa</v>
          </cell>
          <cell r="H144" t="str">
            <v>Lower middle income</v>
          </cell>
          <cell r="I144" t="str">
            <v>LMIC</v>
          </cell>
        </row>
        <row r="145">
          <cell r="D145" t="str">
            <v>Pakistan</v>
          </cell>
          <cell r="E145" t="str">
            <v>PAK</v>
          </cell>
          <cell r="F145">
            <v>0</v>
          </cell>
          <cell r="G145" t="str">
            <v>South Asia</v>
          </cell>
          <cell r="H145" t="str">
            <v>Lower middle income</v>
          </cell>
          <cell r="I145" t="str">
            <v>LMIC</v>
          </cell>
        </row>
        <row r="146">
          <cell r="D146" t="str">
            <v>Papua New Guinea</v>
          </cell>
          <cell r="E146" t="str">
            <v>PNG</v>
          </cell>
          <cell r="F146">
            <v>0</v>
          </cell>
          <cell r="G146" t="str">
            <v>East Asia &amp; Pacific</v>
          </cell>
          <cell r="H146" t="str">
            <v>Lower middle income</v>
          </cell>
          <cell r="I146" t="str">
            <v>LMIC</v>
          </cell>
        </row>
        <row r="147">
          <cell r="D147" t="str">
            <v>Paraguay</v>
          </cell>
          <cell r="E147" t="str">
            <v>PRY</v>
          </cell>
          <cell r="F147">
            <v>0</v>
          </cell>
          <cell r="G147" t="str">
            <v>Latin America &amp; Caribbean</v>
          </cell>
          <cell r="H147" t="str">
            <v>Lower middle income</v>
          </cell>
          <cell r="I147" t="str">
            <v>LMIC</v>
          </cell>
        </row>
        <row r="148">
          <cell r="D148" t="str">
            <v>Philippines</v>
          </cell>
          <cell r="E148" t="str">
            <v>PHL</v>
          </cell>
          <cell r="F148">
            <v>0</v>
          </cell>
          <cell r="G148" t="str">
            <v>East Asia &amp; Pacific</v>
          </cell>
          <cell r="H148" t="str">
            <v>Lower middle income</v>
          </cell>
          <cell r="I148" t="str">
            <v>LMIC</v>
          </cell>
        </row>
        <row r="149">
          <cell r="D149" t="str">
            <v>Samoa</v>
          </cell>
          <cell r="E149" t="str">
            <v>WSM</v>
          </cell>
          <cell r="F149">
            <v>0</v>
          </cell>
          <cell r="G149" t="str">
            <v>East Asia &amp; Pacific</v>
          </cell>
          <cell r="H149" t="str">
            <v>Lower middle income</v>
          </cell>
          <cell r="I149" t="str">
            <v>LMIC</v>
          </cell>
        </row>
        <row r="150">
          <cell r="D150" t="str">
            <v>São Tomé and Príncipe</v>
          </cell>
          <cell r="E150" t="str">
            <v>STP</v>
          </cell>
          <cell r="F150">
            <v>0</v>
          </cell>
          <cell r="G150" t="str">
            <v>Sub-Saharan Africa</v>
          </cell>
          <cell r="H150" t="str">
            <v>Lower middle income</v>
          </cell>
          <cell r="I150" t="str">
            <v>LMIC</v>
          </cell>
        </row>
        <row r="151">
          <cell r="D151" t="str">
            <v>Senegal</v>
          </cell>
          <cell r="E151" t="str">
            <v>SEN</v>
          </cell>
          <cell r="F151">
            <v>0</v>
          </cell>
          <cell r="G151" t="str">
            <v>Sub-Saharan Africa</v>
          </cell>
          <cell r="H151" t="str">
            <v>Lower middle income</v>
          </cell>
          <cell r="I151" t="str">
            <v>LMIC</v>
          </cell>
        </row>
        <row r="152">
          <cell r="D152" t="str">
            <v>Solomon Islands</v>
          </cell>
          <cell r="E152" t="str">
            <v>SLB</v>
          </cell>
          <cell r="F152">
            <v>0</v>
          </cell>
          <cell r="G152" t="str">
            <v>East Asia &amp; Pacific</v>
          </cell>
          <cell r="H152" t="str">
            <v>Lower middle income</v>
          </cell>
          <cell r="I152" t="str">
            <v>LMIC</v>
          </cell>
        </row>
        <row r="153">
          <cell r="D153" t="str">
            <v>South Sudan</v>
          </cell>
          <cell r="E153" t="str">
            <v>SSD</v>
          </cell>
          <cell r="F153">
            <v>0</v>
          </cell>
          <cell r="G153" t="str">
            <v>Sub-Saharan Africa</v>
          </cell>
          <cell r="H153" t="str">
            <v>Lower middle income</v>
          </cell>
          <cell r="I153" t="str">
            <v>LMIC</v>
          </cell>
        </row>
        <row r="154">
          <cell r="D154" t="str">
            <v>Sri Lanka</v>
          </cell>
          <cell r="E154" t="str">
            <v>LKA</v>
          </cell>
          <cell r="F154">
            <v>0</v>
          </cell>
          <cell r="G154" t="str">
            <v>South Asia</v>
          </cell>
          <cell r="H154" t="str">
            <v>Lower middle income</v>
          </cell>
          <cell r="I154" t="str">
            <v>LMIC</v>
          </cell>
        </row>
        <row r="155">
          <cell r="D155" t="str">
            <v>Sudan</v>
          </cell>
          <cell r="E155" t="str">
            <v>SDN</v>
          </cell>
          <cell r="F155">
            <v>0</v>
          </cell>
          <cell r="G155" t="str">
            <v>Sub-Saharan Africa</v>
          </cell>
          <cell r="H155" t="str">
            <v>Lower middle income</v>
          </cell>
          <cell r="I155" t="str">
            <v>LMIC</v>
          </cell>
        </row>
        <row r="156">
          <cell r="D156" t="str">
            <v>Swaziland</v>
          </cell>
          <cell r="E156" t="str">
            <v>SWZ</v>
          </cell>
          <cell r="F156">
            <v>0</v>
          </cell>
          <cell r="G156" t="str">
            <v>Sub-Saharan Africa</v>
          </cell>
          <cell r="H156" t="str">
            <v>Lower middle income</v>
          </cell>
          <cell r="I156" t="str">
            <v>LMIC</v>
          </cell>
        </row>
        <row r="157">
          <cell r="D157" t="str">
            <v>Syria</v>
          </cell>
          <cell r="E157" t="str">
            <v>SYR</v>
          </cell>
          <cell r="F157">
            <v>0</v>
          </cell>
          <cell r="G157" t="str">
            <v>Middle East &amp; North Africa</v>
          </cell>
          <cell r="H157" t="str">
            <v>Lower middle income</v>
          </cell>
          <cell r="I157" t="str">
            <v>LMIC</v>
          </cell>
        </row>
        <row r="158">
          <cell r="D158" t="str">
            <v>Timor Leste</v>
          </cell>
          <cell r="E158" t="str">
            <v>TMP</v>
          </cell>
          <cell r="F158">
            <v>0</v>
          </cell>
          <cell r="G158" t="str">
            <v>East Asia &amp; Pacific</v>
          </cell>
          <cell r="H158" t="str">
            <v>Lower middle income</v>
          </cell>
          <cell r="I158" t="str">
            <v>LMIC</v>
          </cell>
        </row>
        <row r="159">
          <cell r="D159" t="str">
            <v>Tonga</v>
          </cell>
          <cell r="E159" t="str">
            <v>TON</v>
          </cell>
          <cell r="F159">
            <v>0</v>
          </cell>
          <cell r="G159" t="str">
            <v>East Asia &amp; Pacific</v>
          </cell>
          <cell r="H159" t="str">
            <v>Lower middle income</v>
          </cell>
          <cell r="I159" t="str">
            <v>LMIC</v>
          </cell>
        </row>
        <row r="160">
          <cell r="D160" t="str">
            <v>Ukraine</v>
          </cell>
          <cell r="E160" t="str">
            <v>UKR</v>
          </cell>
          <cell r="F160">
            <v>0</v>
          </cell>
          <cell r="G160" t="str">
            <v>Europe &amp; Central Asia</v>
          </cell>
          <cell r="H160" t="str">
            <v>Lower middle income</v>
          </cell>
          <cell r="I160" t="str">
            <v>LMIC</v>
          </cell>
        </row>
        <row r="161">
          <cell r="D161" t="str">
            <v>Uzbekistan</v>
          </cell>
          <cell r="E161" t="str">
            <v>UZB</v>
          </cell>
          <cell r="F161">
            <v>0</v>
          </cell>
          <cell r="G161" t="str">
            <v>Europe &amp; Central Asia</v>
          </cell>
          <cell r="H161" t="str">
            <v>Lower middle income</v>
          </cell>
          <cell r="I161" t="str">
            <v>LMIC</v>
          </cell>
        </row>
        <row r="162">
          <cell r="D162" t="str">
            <v>Vanuatu</v>
          </cell>
          <cell r="E162" t="str">
            <v>VUT</v>
          </cell>
          <cell r="F162">
            <v>0</v>
          </cell>
          <cell r="G162" t="str">
            <v>East Asia &amp; Pacific</v>
          </cell>
          <cell r="H162" t="str">
            <v>Lower middle income</v>
          </cell>
          <cell r="I162" t="str">
            <v>LMIC</v>
          </cell>
        </row>
        <row r="163">
          <cell r="D163" t="str">
            <v>Vietnam</v>
          </cell>
          <cell r="E163" t="str">
            <v>VNM</v>
          </cell>
          <cell r="F163">
            <v>0</v>
          </cell>
          <cell r="G163" t="str">
            <v>East Asia &amp; Pacific</v>
          </cell>
          <cell r="H163" t="str">
            <v>Lower middle income</v>
          </cell>
          <cell r="I163" t="str">
            <v>LMIC</v>
          </cell>
        </row>
        <row r="164">
          <cell r="D164" t="str">
            <v>West Bank and Gaza</v>
          </cell>
          <cell r="E164" t="str">
            <v>WBG</v>
          </cell>
          <cell r="F164">
            <v>0</v>
          </cell>
          <cell r="G164" t="str">
            <v>Middle East &amp; North Africa</v>
          </cell>
          <cell r="H164" t="str">
            <v>Lower middle income</v>
          </cell>
          <cell r="I164" t="str">
            <v>LMIC</v>
          </cell>
        </row>
        <row r="165">
          <cell r="D165" t="str">
            <v>Yemen</v>
          </cell>
          <cell r="E165" t="str">
            <v>YEM</v>
          </cell>
          <cell r="F165">
            <v>0</v>
          </cell>
          <cell r="G165" t="str">
            <v>Middle East &amp; North Africa</v>
          </cell>
          <cell r="H165" t="str">
            <v>Lower middle income</v>
          </cell>
          <cell r="I165" t="str">
            <v>LMIC</v>
          </cell>
        </row>
        <row r="166">
          <cell r="D166" t="str">
            <v>Zambia</v>
          </cell>
          <cell r="E166" t="str">
            <v>ZMB</v>
          </cell>
          <cell r="F166">
            <v>0</v>
          </cell>
          <cell r="G166" t="str">
            <v>Sub-Saharan Africa</v>
          </cell>
          <cell r="H166" t="str">
            <v>Lower middle income</v>
          </cell>
          <cell r="I166" t="str">
            <v>LMIC</v>
          </cell>
        </row>
        <row r="167">
          <cell r="D167" t="str">
            <v>Algeria</v>
          </cell>
          <cell r="E167" t="str">
            <v>DZA</v>
          </cell>
          <cell r="F167">
            <v>0</v>
          </cell>
          <cell r="G167" t="str">
            <v>Middle East &amp; North Africa</v>
          </cell>
          <cell r="H167" t="str">
            <v>Upper middle income</v>
          </cell>
          <cell r="I167" t="str">
            <v>UMIC</v>
          </cell>
        </row>
        <row r="168">
          <cell r="D168" t="str">
            <v>American Samoa</v>
          </cell>
          <cell r="E168" t="str">
            <v>ASM</v>
          </cell>
          <cell r="F168">
            <v>0</v>
          </cell>
          <cell r="G168" t="str">
            <v>East Asia &amp; Pacific</v>
          </cell>
          <cell r="H168" t="str">
            <v>Upper middle income</v>
          </cell>
          <cell r="I168" t="str">
            <v>UMIC</v>
          </cell>
        </row>
        <row r="169">
          <cell r="D169" t="str">
            <v>Angola</v>
          </cell>
          <cell r="E169" t="str">
            <v>AGO</v>
          </cell>
          <cell r="F169">
            <v>0</v>
          </cell>
          <cell r="G169" t="str">
            <v>Sub-Saharan Africa</v>
          </cell>
          <cell r="H169" t="str">
            <v>Upper middle income</v>
          </cell>
          <cell r="I169" t="str">
            <v>UMIC</v>
          </cell>
        </row>
        <row r="170">
          <cell r="D170" t="str">
            <v>Antigua and Barbuda</v>
          </cell>
          <cell r="E170" t="str">
            <v>ATG</v>
          </cell>
          <cell r="F170">
            <v>0</v>
          </cell>
          <cell r="G170" t="str">
            <v>Latin America &amp; Caribbean</v>
          </cell>
          <cell r="H170" t="str">
            <v>Upper middle income</v>
          </cell>
          <cell r="I170" t="str">
            <v>UMIC</v>
          </cell>
        </row>
        <row r="171">
          <cell r="D171" t="str">
            <v>Argentina</v>
          </cell>
          <cell r="E171" t="str">
            <v>ARG</v>
          </cell>
          <cell r="F171">
            <v>0</v>
          </cell>
          <cell r="G171" t="str">
            <v>Latin America &amp; Caribbean</v>
          </cell>
          <cell r="H171" t="str">
            <v>Upper middle income</v>
          </cell>
          <cell r="I171" t="str">
            <v>UMIC</v>
          </cell>
        </row>
        <row r="172">
          <cell r="D172" t="str">
            <v>Azerbaijan</v>
          </cell>
          <cell r="E172" t="str">
            <v>AZE</v>
          </cell>
          <cell r="F172">
            <v>0</v>
          </cell>
          <cell r="G172" t="str">
            <v>Europe &amp; Central Asia</v>
          </cell>
          <cell r="H172" t="str">
            <v>Upper middle income</v>
          </cell>
          <cell r="I172" t="str">
            <v>UMIC</v>
          </cell>
        </row>
        <row r="173">
          <cell r="D173" t="str">
            <v>Belarus</v>
          </cell>
          <cell r="E173" t="str">
            <v>BLR</v>
          </cell>
          <cell r="F173">
            <v>0</v>
          </cell>
          <cell r="G173" t="str">
            <v>Europe &amp; Central Asia</v>
          </cell>
          <cell r="H173" t="str">
            <v>Upper middle income</v>
          </cell>
          <cell r="I173" t="str">
            <v>UMIC</v>
          </cell>
        </row>
        <row r="174">
          <cell r="D174" t="str">
            <v>Bosnia and Herzegovina</v>
          </cell>
          <cell r="E174" t="str">
            <v>BIH</v>
          </cell>
          <cell r="F174">
            <v>0</v>
          </cell>
          <cell r="G174" t="str">
            <v>Europe &amp; Central Asia</v>
          </cell>
          <cell r="H174" t="str">
            <v>Upper middle income</v>
          </cell>
          <cell r="I174" t="str">
            <v>UMIC</v>
          </cell>
        </row>
        <row r="175">
          <cell r="D175" t="str">
            <v>Botswana</v>
          </cell>
          <cell r="E175" t="str">
            <v>BWA</v>
          </cell>
          <cell r="F175">
            <v>0</v>
          </cell>
          <cell r="G175" t="str">
            <v>Sub-Saharan Africa</v>
          </cell>
          <cell r="H175" t="str">
            <v>Upper middle income</v>
          </cell>
          <cell r="I175" t="str">
            <v>UMIC</v>
          </cell>
        </row>
        <row r="176">
          <cell r="D176" t="str">
            <v>Brazil</v>
          </cell>
          <cell r="E176" t="str">
            <v>BRA</v>
          </cell>
          <cell r="F176">
            <v>0</v>
          </cell>
          <cell r="G176" t="str">
            <v>Latin America &amp; Caribbean</v>
          </cell>
          <cell r="H176" t="str">
            <v>Upper middle income</v>
          </cell>
          <cell r="I176" t="str">
            <v>UMIC</v>
          </cell>
        </row>
        <row r="177">
          <cell r="D177" t="str">
            <v>Bulgaria</v>
          </cell>
          <cell r="E177" t="str">
            <v>BGR</v>
          </cell>
          <cell r="F177">
            <v>0</v>
          </cell>
          <cell r="G177" t="str">
            <v>Europe &amp; Central Asia</v>
          </cell>
          <cell r="H177" t="str">
            <v>Upper middle income</v>
          </cell>
          <cell r="I177" t="str">
            <v>UMIC</v>
          </cell>
        </row>
        <row r="178">
          <cell r="D178" t="str">
            <v>Chile</v>
          </cell>
          <cell r="E178" t="str">
            <v>CHL</v>
          </cell>
          <cell r="F178">
            <v>0</v>
          </cell>
          <cell r="G178" t="str">
            <v>Latin America &amp; Caribbean</v>
          </cell>
          <cell r="H178" t="str">
            <v>Upper middle income</v>
          </cell>
          <cell r="I178" t="str">
            <v>UMIC</v>
          </cell>
        </row>
        <row r="179">
          <cell r="D179" t="str">
            <v>China</v>
          </cell>
          <cell r="E179" t="str">
            <v>CHN</v>
          </cell>
          <cell r="F179">
            <v>0</v>
          </cell>
          <cell r="G179" t="str">
            <v>East Asia &amp; Pacific</v>
          </cell>
          <cell r="H179" t="str">
            <v>Upper middle income</v>
          </cell>
          <cell r="I179" t="str">
            <v>UMIC</v>
          </cell>
        </row>
        <row r="180">
          <cell r="D180" t="str">
            <v>Colombia</v>
          </cell>
          <cell r="E180" t="str">
            <v>COL</v>
          </cell>
          <cell r="F180">
            <v>0</v>
          </cell>
          <cell r="G180" t="str">
            <v>Latin America &amp; Caribbean</v>
          </cell>
          <cell r="H180" t="str">
            <v>Upper middle income</v>
          </cell>
          <cell r="I180" t="str">
            <v>UMIC</v>
          </cell>
        </row>
        <row r="181">
          <cell r="D181" t="str">
            <v>Costa Rica</v>
          </cell>
          <cell r="E181" t="str">
            <v>CRI</v>
          </cell>
          <cell r="F181">
            <v>0</v>
          </cell>
          <cell r="G181" t="str">
            <v>Latin America &amp; Caribbean</v>
          </cell>
          <cell r="H181" t="str">
            <v>Upper middle income</v>
          </cell>
          <cell r="I181" t="str">
            <v>UMIC</v>
          </cell>
        </row>
        <row r="182">
          <cell r="D182" t="str">
            <v>Cuba</v>
          </cell>
          <cell r="E182" t="str">
            <v>CUB</v>
          </cell>
          <cell r="F182">
            <v>0</v>
          </cell>
          <cell r="G182" t="str">
            <v>Latin America &amp; Caribbean</v>
          </cell>
          <cell r="H182" t="str">
            <v>Upper middle income</v>
          </cell>
          <cell r="I182" t="str">
            <v>UMIC</v>
          </cell>
        </row>
        <row r="183">
          <cell r="D183" t="str">
            <v>Dominica</v>
          </cell>
          <cell r="E183" t="str">
            <v>DMA</v>
          </cell>
          <cell r="F183">
            <v>0</v>
          </cell>
          <cell r="G183" t="str">
            <v>Latin America &amp; Caribbean</v>
          </cell>
          <cell r="H183" t="str">
            <v>Upper middle income</v>
          </cell>
          <cell r="I183" t="str">
            <v>UMIC</v>
          </cell>
        </row>
        <row r="184">
          <cell r="D184" t="str">
            <v>Dominican Republic</v>
          </cell>
          <cell r="E184" t="str">
            <v>DOM</v>
          </cell>
          <cell r="F184">
            <v>0</v>
          </cell>
          <cell r="G184" t="str">
            <v>Latin America &amp; Caribbean</v>
          </cell>
          <cell r="H184" t="str">
            <v>Upper middle income</v>
          </cell>
          <cell r="I184" t="str">
            <v>UMIC</v>
          </cell>
        </row>
        <row r="185">
          <cell r="D185" t="str">
            <v>Ecuador</v>
          </cell>
          <cell r="E185" t="str">
            <v>ECU</v>
          </cell>
          <cell r="F185">
            <v>0</v>
          </cell>
          <cell r="G185" t="str">
            <v>Latin America &amp; Caribbean</v>
          </cell>
          <cell r="H185" t="str">
            <v>Upper middle income</v>
          </cell>
          <cell r="I185" t="str">
            <v>UMIC</v>
          </cell>
        </row>
        <row r="186">
          <cell r="D186" t="str">
            <v>Gabon</v>
          </cell>
          <cell r="E186" t="str">
            <v>GAB</v>
          </cell>
          <cell r="F186">
            <v>0</v>
          </cell>
          <cell r="G186" t="str">
            <v>Sub-Saharan Africa</v>
          </cell>
          <cell r="H186" t="str">
            <v>Upper middle income</v>
          </cell>
          <cell r="I186" t="str">
            <v>UMIC</v>
          </cell>
        </row>
        <row r="187">
          <cell r="D187" t="str">
            <v>Grenada</v>
          </cell>
          <cell r="E187" t="str">
            <v>GRD</v>
          </cell>
          <cell r="F187">
            <v>0</v>
          </cell>
          <cell r="G187" t="str">
            <v>Latin America &amp; Caribbean</v>
          </cell>
          <cell r="H187" t="str">
            <v>Upper middle income</v>
          </cell>
          <cell r="I187" t="str">
            <v>UMIC</v>
          </cell>
        </row>
        <row r="188">
          <cell r="D188" t="str">
            <v>Iran (Islamic Republic of)</v>
          </cell>
          <cell r="E188" t="str">
            <v>IRN</v>
          </cell>
          <cell r="F188">
            <v>0</v>
          </cell>
          <cell r="G188" t="str">
            <v>Middle East &amp; North Africa</v>
          </cell>
          <cell r="H188" t="str">
            <v>Upper middle income</v>
          </cell>
          <cell r="I188" t="str">
            <v>UMIC</v>
          </cell>
        </row>
        <row r="189">
          <cell r="D189" t="str">
            <v>Jamaica</v>
          </cell>
          <cell r="E189" t="str">
            <v>JAM</v>
          </cell>
          <cell r="F189">
            <v>0</v>
          </cell>
          <cell r="G189" t="str">
            <v>Latin America &amp; Caribbean</v>
          </cell>
          <cell r="H189" t="str">
            <v>Upper middle income</v>
          </cell>
          <cell r="I189" t="str">
            <v>UMIC</v>
          </cell>
        </row>
        <row r="190">
          <cell r="D190" t="str">
            <v>Jordan</v>
          </cell>
          <cell r="E190" t="str">
            <v>JOR</v>
          </cell>
          <cell r="F190">
            <v>0</v>
          </cell>
          <cell r="G190" t="str">
            <v>Middle East &amp; North Africa</v>
          </cell>
          <cell r="H190" t="str">
            <v>Upper middle income</v>
          </cell>
          <cell r="I190" t="str">
            <v>UMIC</v>
          </cell>
        </row>
        <row r="191">
          <cell r="D191" t="str">
            <v>Kazakhstan</v>
          </cell>
          <cell r="E191" t="str">
            <v>KAZ</v>
          </cell>
          <cell r="F191">
            <v>0</v>
          </cell>
          <cell r="G191" t="str">
            <v>Europe &amp; Central Asia</v>
          </cell>
          <cell r="H191" t="str">
            <v>Upper middle income</v>
          </cell>
          <cell r="I191" t="str">
            <v>UMIC</v>
          </cell>
        </row>
        <row r="192">
          <cell r="D192" t="str">
            <v>Latvia</v>
          </cell>
          <cell r="E192" t="str">
            <v>LVA</v>
          </cell>
          <cell r="F192">
            <v>0</v>
          </cell>
          <cell r="G192" t="str">
            <v>Europe &amp; Central Asia</v>
          </cell>
          <cell r="H192" t="str">
            <v>Upper middle income</v>
          </cell>
          <cell r="I192" t="str">
            <v>UMIC</v>
          </cell>
        </row>
        <row r="193">
          <cell r="D193" t="str">
            <v>Lebanon</v>
          </cell>
          <cell r="E193" t="str">
            <v>LBN</v>
          </cell>
          <cell r="F193">
            <v>0</v>
          </cell>
          <cell r="G193" t="str">
            <v>Middle East &amp; North Africa</v>
          </cell>
          <cell r="H193" t="str">
            <v>Upper middle income</v>
          </cell>
          <cell r="I193" t="str">
            <v>UMIC</v>
          </cell>
        </row>
        <row r="194">
          <cell r="D194" t="str">
            <v>Libya</v>
          </cell>
          <cell r="E194" t="str">
            <v>LBY</v>
          </cell>
          <cell r="F194">
            <v>0</v>
          </cell>
          <cell r="G194" t="str">
            <v>Middle East &amp; North Africa</v>
          </cell>
          <cell r="H194" t="str">
            <v>Upper middle income</v>
          </cell>
          <cell r="I194" t="str">
            <v>UMIC</v>
          </cell>
        </row>
        <row r="195">
          <cell r="D195" t="str">
            <v>Lithuania</v>
          </cell>
          <cell r="E195" t="str">
            <v>LTU</v>
          </cell>
          <cell r="F195">
            <v>0</v>
          </cell>
          <cell r="G195" t="str">
            <v>Europe &amp; Central Asia</v>
          </cell>
          <cell r="H195" t="str">
            <v>Upper middle income</v>
          </cell>
          <cell r="I195" t="str">
            <v>UMIC</v>
          </cell>
        </row>
        <row r="196">
          <cell r="D196" t="str">
            <v>Macedonia</v>
          </cell>
          <cell r="E196" t="str">
            <v>MKD</v>
          </cell>
          <cell r="F196">
            <v>0</v>
          </cell>
          <cell r="G196" t="str">
            <v>Europe &amp; Central Asia</v>
          </cell>
          <cell r="H196" t="str">
            <v>Upper middle income</v>
          </cell>
          <cell r="I196" t="str">
            <v>UMIC</v>
          </cell>
        </row>
        <row r="197">
          <cell r="D197" t="str">
            <v>Malaysia</v>
          </cell>
          <cell r="E197" t="str">
            <v>MYS</v>
          </cell>
          <cell r="F197">
            <v>0</v>
          </cell>
          <cell r="G197" t="str">
            <v>East Asia &amp; Pacific</v>
          </cell>
          <cell r="H197" t="str">
            <v>Upper middle income</v>
          </cell>
          <cell r="I197" t="str">
            <v>UMIC</v>
          </cell>
        </row>
        <row r="198">
          <cell r="D198" t="str">
            <v>Maldives</v>
          </cell>
          <cell r="E198" t="str">
            <v>MDV</v>
          </cell>
          <cell r="F198">
            <v>0</v>
          </cell>
          <cell r="G198" t="str">
            <v>South Asia</v>
          </cell>
          <cell r="H198" t="str">
            <v>Upper middle income</v>
          </cell>
          <cell r="I198" t="str">
            <v>UMIC</v>
          </cell>
        </row>
        <row r="199">
          <cell r="D199" t="str">
            <v>Mauritius</v>
          </cell>
          <cell r="E199" t="str">
            <v>MUS</v>
          </cell>
          <cell r="F199">
            <v>0</v>
          </cell>
          <cell r="G199" t="str">
            <v>Sub-Saharan Africa</v>
          </cell>
          <cell r="H199" t="str">
            <v>Upper middle income</v>
          </cell>
          <cell r="I199" t="str">
            <v>UMIC</v>
          </cell>
        </row>
        <row r="200">
          <cell r="D200" t="str">
            <v>Mexico</v>
          </cell>
          <cell r="E200" t="str">
            <v>MEX</v>
          </cell>
          <cell r="F200">
            <v>0</v>
          </cell>
          <cell r="G200" t="str">
            <v>Latin America &amp; Caribbean</v>
          </cell>
          <cell r="H200" t="str">
            <v>Upper middle income</v>
          </cell>
          <cell r="I200" t="str">
            <v>UMIC</v>
          </cell>
        </row>
        <row r="201">
          <cell r="D201" t="str">
            <v>Montenegro</v>
          </cell>
          <cell r="E201" t="str">
            <v>MNE</v>
          </cell>
          <cell r="F201">
            <v>0</v>
          </cell>
          <cell r="G201" t="str">
            <v>Europe &amp; Central Asia</v>
          </cell>
          <cell r="H201" t="str">
            <v>Upper middle income</v>
          </cell>
          <cell r="I201" t="str">
            <v>UMIC</v>
          </cell>
        </row>
        <row r="202">
          <cell r="D202" t="str">
            <v>Namibia</v>
          </cell>
          <cell r="E202" t="str">
            <v>NAM</v>
          </cell>
          <cell r="F202">
            <v>0</v>
          </cell>
          <cell r="G202" t="str">
            <v>Sub-Saharan Africa</v>
          </cell>
          <cell r="H202" t="str">
            <v>Upper middle income</v>
          </cell>
          <cell r="I202" t="str">
            <v>UMIC</v>
          </cell>
        </row>
        <row r="203">
          <cell r="D203" t="str">
            <v>Palau</v>
          </cell>
          <cell r="E203" t="str">
            <v>PLW</v>
          </cell>
          <cell r="F203">
            <v>0</v>
          </cell>
          <cell r="G203" t="str">
            <v>East Asia &amp; Pacific</v>
          </cell>
          <cell r="H203" t="str">
            <v>Upper middle income</v>
          </cell>
          <cell r="I203" t="str">
            <v>UMIC</v>
          </cell>
        </row>
        <row r="204">
          <cell r="D204" t="str">
            <v>Panama</v>
          </cell>
          <cell r="E204" t="str">
            <v>PAN</v>
          </cell>
          <cell r="F204">
            <v>0</v>
          </cell>
          <cell r="G204" t="str">
            <v>Latin America &amp; Caribbean</v>
          </cell>
          <cell r="H204" t="str">
            <v>Upper middle income</v>
          </cell>
          <cell r="I204" t="str">
            <v>UMIC</v>
          </cell>
        </row>
        <row r="205">
          <cell r="D205" t="str">
            <v>Peru</v>
          </cell>
          <cell r="E205" t="str">
            <v>PER</v>
          </cell>
          <cell r="F205">
            <v>0</v>
          </cell>
          <cell r="G205" t="str">
            <v>Latin America &amp; Caribbean</v>
          </cell>
          <cell r="H205" t="str">
            <v>Upper middle income</v>
          </cell>
          <cell r="I205" t="str">
            <v>UMIC</v>
          </cell>
        </row>
        <row r="206">
          <cell r="D206" t="str">
            <v>Romania</v>
          </cell>
          <cell r="E206" t="str">
            <v>ROM</v>
          </cell>
          <cell r="F206">
            <v>0</v>
          </cell>
          <cell r="G206" t="str">
            <v>Europe &amp; Central Asia</v>
          </cell>
          <cell r="H206" t="str">
            <v>Upper middle income</v>
          </cell>
          <cell r="I206" t="str">
            <v>UMIC</v>
          </cell>
        </row>
        <row r="207">
          <cell r="D207" t="str">
            <v>Russia</v>
          </cell>
          <cell r="E207" t="str">
            <v>RUS</v>
          </cell>
          <cell r="F207">
            <v>0</v>
          </cell>
          <cell r="G207" t="str">
            <v>Europe &amp; Central Asia</v>
          </cell>
          <cell r="H207" t="str">
            <v>Upper middle income</v>
          </cell>
          <cell r="I207" t="str">
            <v>UMIC</v>
          </cell>
        </row>
        <row r="208">
          <cell r="D208" t="str">
            <v>Serbia</v>
          </cell>
          <cell r="E208" t="str">
            <v>SRB</v>
          </cell>
          <cell r="F208">
            <v>0</v>
          </cell>
          <cell r="G208" t="str">
            <v>Europe &amp; Central Asia</v>
          </cell>
          <cell r="H208" t="str">
            <v>Upper middle income</v>
          </cell>
          <cell r="I208" t="str">
            <v>UMIC</v>
          </cell>
        </row>
        <row r="209">
          <cell r="D209" t="str">
            <v>Seychelles</v>
          </cell>
          <cell r="E209" t="str">
            <v>SYC</v>
          </cell>
          <cell r="F209">
            <v>0</v>
          </cell>
          <cell r="G209" t="str">
            <v>Sub-Saharan Africa</v>
          </cell>
          <cell r="H209" t="str">
            <v>Upper middle income</v>
          </cell>
          <cell r="I209" t="str">
            <v>UMIC</v>
          </cell>
        </row>
        <row r="210">
          <cell r="D210" t="str">
            <v>South Africa</v>
          </cell>
          <cell r="E210" t="str">
            <v>ZAF</v>
          </cell>
          <cell r="F210">
            <v>0</v>
          </cell>
          <cell r="G210" t="str">
            <v>Sub-Saharan Africa</v>
          </cell>
          <cell r="H210" t="str">
            <v>Upper middle income</v>
          </cell>
          <cell r="I210" t="str">
            <v>UMIC</v>
          </cell>
        </row>
        <row r="211">
          <cell r="D211" t="str">
            <v>Saint Lucia</v>
          </cell>
          <cell r="E211" t="str">
            <v>LCA</v>
          </cell>
          <cell r="F211">
            <v>0</v>
          </cell>
          <cell r="G211" t="str">
            <v>Latin America &amp; Caribbean</v>
          </cell>
          <cell r="H211" t="str">
            <v>Upper middle income</v>
          </cell>
          <cell r="I211" t="str">
            <v>UMIC</v>
          </cell>
        </row>
        <row r="212">
          <cell r="D212" t="str">
            <v>Saint Vincent and the Grenadines</v>
          </cell>
          <cell r="E212" t="str">
            <v>VCT</v>
          </cell>
          <cell r="F212">
            <v>0</v>
          </cell>
          <cell r="G212" t="str">
            <v>Latin America &amp; Caribbean</v>
          </cell>
          <cell r="H212" t="str">
            <v>Upper middle income</v>
          </cell>
          <cell r="I212" t="str">
            <v>UMIC</v>
          </cell>
        </row>
        <row r="213">
          <cell r="D213" t="str">
            <v>Suriname</v>
          </cell>
          <cell r="E213" t="str">
            <v>SUR</v>
          </cell>
          <cell r="F213">
            <v>0</v>
          </cell>
          <cell r="G213" t="str">
            <v>Latin America &amp; Caribbean</v>
          </cell>
          <cell r="H213" t="str">
            <v>Upper middle income</v>
          </cell>
          <cell r="I213" t="str">
            <v>UMIC</v>
          </cell>
        </row>
        <row r="214">
          <cell r="D214" t="str">
            <v>Thailand</v>
          </cell>
          <cell r="E214" t="str">
            <v>THA</v>
          </cell>
          <cell r="F214">
            <v>0</v>
          </cell>
          <cell r="G214" t="str">
            <v>East Asia &amp; Pacific</v>
          </cell>
          <cell r="H214" t="str">
            <v>Upper middle income</v>
          </cell>
          <cell r="I214" t="str">
            <v>UMIC</v>
          </cell>
        </row>
        <row r="215">
          <cell r="D215" t="str">
            <v>Tunisia</v>
          </cell>
          <cell r="E215" t="str">
            <v>TUN</v>
          </cell>
          <cell r="F215">
            <v>0</v>
          </cell>
          <cell r="G215" t="str">
            <v>Middle East &amp; North Africa</v>
          </cell>
          <cell r="H215" t="str">
            <v>Upper middle income</v>
          </cell>
          <cell r="I215" t="str">
            <v>UMIC</v>
          </cell>
        </row>
        <row r="216">
          <cell r="D216" t="str">
            <v>Turkey</v>
          </cell>
          <cell r="E216" t="str">
            <v>TUR</v>
          </cell>
          <cell r="F216">
            <v>0</v>
          </cell>
          <cell r="G216" t="str">
            <v>Europe &amp; Central Asia</v>
          </cell>
          <cell r="H216" t="str">
            <v>Upper middle income</v>
          </cell>
          <cell r="I216" t="str">
            <v>UMIC</v>
          </cell>
        </row>
        <row r="217">
          <cell r="D217" t="str">
            <v>Turkmenistan</v>
          </cell>
          <cell r="E217" t="str">
            <v>TKM</v>
          </cell>
          <cell r="F217">
            <v>0</v>
          </cell>
          <cell r="G217" t="str">
            <v>Europe &amp; Central Asia</v>
          </cell>
          <cell r="H217" t="str">
            <v>Upper middle income</v>
          </cell>
          <cell r="I217" t="str">
            <v>UMIC</v>
          </cell>
        </row>
        <row r="218">
          <cell r="D218" t="str">
            <v>Tuvalu</v>
          </cell>
          <cell r="E218" t="str">
            <v>TUV</v>
          </cell>
          <cell r="F218">
            <v>0</v>
          </cell>
          <cell r="G218" t="str">
            <v>East Asia &amp; Pacific</v>
          </cell>
          <cell r="H218" t="str">
            <v>Upper middle income</v>
          </cell>
          <cell r="I218" t="str">
            <v>UMIC</v>
          </cell>
        </row>
        <row r="219">
          <cell r="D219" t="str">
            <v>Uruguay</v>
          </cell>
          <cell r="E219" t="str">
            <v>URY</v>
          </cell>
          <cell r="F219">
            <v>0</v>
          </cell>
          <cell r="G219" t="str">
            <v>Latin America &amp; Caribbean</v>
          </cell>
          <cell r="H219" t="str">
            <v>Upper middle income</v>
          </cell>
          <cell r="I219" t="str">
            <v>UMIC</v>
          </cell>
        </row>
        <row r="220">
          <cell r="D220" t="str">
            <v>Nauru</v>
          </cell>
          <cell r="F220">
            <v>0</v>
          </cell>
          <cell r="H220">
            <v>0</v>
          </cell>
          <cell r="I220" t="str">
            <v>UMIC</v>
          </cell>
        </row>
        <row r="221">
          <cell r="D221" t="str">
            <v>Cook islands</v>
          </cell>
          <cell r="F221">
            <v>0</v>
          </cell>
          <cell r="H221">
            <v>0</v>
          </cell>
          <cell r="I221" t="str">
            <v>LMIC</v>
          </cell>
        </row>
        <row r="222">
          <cell r="D222" t="str">
            <v>Venezuela (Bolivarian Republic of)</v>
          </cell>
          <cell r="E222" t="str">
            <v>VEN</v>
          </cell>
          <cell r="F222">
            <v>0</v>
          </cell>
          <cell r="G222" t="str">
            <v>Latin America &amp; Caribbean</v>
          </cell>
          <cell r="H222" t="str">
            <v>Upper middle income</v>
          </cell>
          <cell r="I222" t="str">
            <v>UMIC</v>
          </cell>
        </row>
      </sheetData>
      <sheetData sheetId="3" refreshError="1"/>
      <sheetData sheetId="4" refreshError="1"/>
      <sheetData sheetId="5" refreshError="1"/>
      <sheetData sheetId="6" refreshError="1"/>
      <sheetData sheetId="7" refreshError="1"/>
      <sheetData sheetId="8" refreshError="1">
        <row r="6">
          <cell r="A6" t="str">
            <v>Geography</v>
          </cell>
          <cell r="B6">
            <v>2000</v>
          </cell>
          <cell r="C6">
            <v>2001</v>
          </cell>
          <cell r="D6">
            <v>2002</v>
          </cell>
          <cell r="E6">
            <v>2003</v>
          </cell>
          <cell r="F6">
            <v>2004</v>
          </cell>
          <cell r="G6">
            <v>2005</v>
          </cell>
          <cell r="H6">
            <v>2006</v>
          </cell>
          <cell r="I6">
            <v>2007</v>
          </cell>
          <cell r="J6">
            <v>2008</v>
          </cell>
          <cell r="K6">
            <v>2009</v>
          </cell>
          <cell r="L6">
            <v>2010</v>
          </cell>
          <cell r="M6">
            <v>2011</v>
          </cell>
          <cell r="N6">
            <v>2012</v>
          </cell>
          <cell r="O6">
            <v>2013</v>
          </cell>
          <cell r="P6">
            <v>2014</v>
          </cell>
          <cell r="Q6">
            <v>2015</v>
          </cell>
          <cell r="R6">
            <v>2016</v>
          </cell>
          <cell r="S6">
            <v>2017</v>
          </cell>
          <cell r="T6">
            <v>2018</v>
          </cell>
          <cell r="U6">
            <v>2019</v>
          </cell>
          <cell r="V6">
            <v>2020</v>
          </cell>
          <cell r="W6">
            <v>2021</v>
          </cell>
          <cell r="X6">
            <v>2022</v>
          </cell>
          <cell r="Y6">
            <v>2023</v>
          </cell>
          <cell r="Z6">
            <v>2024</v>
          </cell>
          <cell r="AA6">
            <v>2025</v>
          </cell>
          <cell r="AB6">
            <v>2026</v>
          </cell>
          <cell r="AC6">
            <v>2027</v>
          </cell>
          <cell r="AD6">
            <v>2028</v>
          </cell>
          <cell r="AE6">
            <v>2029</v>
          </cell>
          <cell r="AF6">
            <v>2030</v>
          </cell>
          <cell r="AG6">
            <v>2031</v>
          </cell>
          <cell r="AH6">
            <v>2032</v>
          </cell>
          <cell r="AI6">
            <v>2033</v>
          </cell>
          <cell r="AJ6">
            <v>2034</v>
          </cell>
          <cell r="AK6">
            <v>2035</v>
          </cell>
          <cell r="AL6">
            <v>2036</v>
          </cell>
          <cell r="AM6" t="str">
            <v>Total</v>
          </cell>
        </row>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2831.152857637891</v>
          </cell>
          <cell r="T7">
            <v>2826.9503033902738</v>
          </cell>
          <cell r="U7">
            <v>2823.3252071067232</v>
          </cell>
          <cell r="V7">
            <v>2817.8450749328467</v>
          </cell>
          <cell r="W7">
            <v>2813.9620109548077</v>
          </cell>
          <cell r="X7">
            <v>2809.6350915259013</v>
          </cell>
          <cell r="Y7">
            <v>2807.6406606021283</v>
          </cell>
          <cell r="Z7">
            <v>2812.6856807552917</v>
          </cell>
          <cell r="AA7">
            <v>0</v>
          </cell>
          <cell r="AB7">
            <v>0</v>
          </cell>
          <cell r="AC7">
            <v>0</v>
          </cell>
          <cell r="AD7">
            <v>0</v>
          </cell>
          <cell r="AE7">
            <v>0</v>
          </cell>
          <cell r="AF7">
            <v>0</v>
          </cell>
          <cell r="AG7">
            <v>0</v>
          </cell>
          <cell r="AH7">
            <v>0</v>
          </cell>
          <cell r="AI7">
            <v>0</v>
          </cell>
          <cell r="AJ7">
            <v>0</v>
          </cell>
          <cell r="AK7">
            <v>0</v>
          </cell>
          <cell r="AL7">
            <v>0</v>
          </cell>
          <cell r="AM7">
            <v>34015.314520769571</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1951252.3485000003</v>
          </cell>
          <cell r="T8">
            <v>1943896.9095000001</v>
          </cell>
          <cell r="U8">
            <v>1935741.7169999999</v>
          </cell>
          <cell r="V8">
            <v>1926998.892</v>
          </cell>
          <cell r="W8">
            <v>1917826.0919999999</v>
          </cell>
          <cell r="X8">
            <v>1908360.909</v>
          </cell>
          <cell r="Y8">
            <v>1898775.3330000001</v>
          </cell>
          <cell r="Z8">
            <v>1889255.6864999998</v>
          </cell>
          <cell r="AA8">
            <v>0</v>
          </cell>
          <cell r="AB8">
            <v>0</v>
          </cell>
          <cell r="AC8">
            <v>0</v>
          </cell>
          <cell r="AD8">
            <v>0</v>
          </cell>
          <cell r="AE8">
            <v>0</v>
          </cell>
          <cell r="AF8">
            <v>0</v>
          </cell>
          <cell r="AG8">
            <v>0</v>
          </cell>
          <cell r="AH8">
            <v>0</v>
          </cell>
          <cell r="AI8">
            <v>0</v>
          </cell>
          <cell r="AJ8">
            <v>0</v>
          </cell>
          <cell r="AK8">
            <v>0</v>
          </cell>
          <cell r="AL8">
            <v>0</v>
          </cell>
          <cell r="AM8">
            <v>23227034.512500003</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917384.25600000005</v>
          </cell>
          <cell r="T9">
            <v>922324.10399999993</v>
          </cell>
          <cell r="U9">
            <v>926663.23800000024</v>
          </cell>
          <cell r="V9">
            <v>930377.92200000002</v>
          </cell>
          <cell r="W9">
            <v>933433.65600000008</v>
          </cell>
          <cell r="X9">
            <v>935919.86400000018</v>
          </cell>
          <cell r="Y9">
            <v>938014.42799999996</v>
          </cell>
          <cell r="Z9">
            <v>939938.42400000012</v>
          </cell>
          <cell r="AA9">
            <v>0</v>
          </cell>
          <cell r="AB9">
            <v>0</v>
          </cell>
          <cell r="AC9">
            <v>0</v>
          </cell>
          <cell r="AD9">
            <v>0</v>
          </cell>
          <cell r="AE9">
            <v>0</v>
          </cell>
          <cell r="AF9">
            <v>0</v>
          </cell>
          <cell r="AG9">
            <v>0</v>
          </cell>
          <cell r="AH9">
            <v>0</v>
          </cell>
          <cell r="AI9">
            <v>0</v>
          </cell>
          <cell r="AJ9">
            <v>0</v>
          </cell>
          <cell r="AK9">
            <v>0</v>
          </cell>
          <cell r="AL9">
            <v>0</v>
          </cell>
          <cell r="AM9">
            <v>11051087.610000001</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232682.89050000001</v>
          </cell>
          <cell r="T10">
            <v>236980.83300000001</v>
          </cell>
          <cell r="U10">
            <v>241107.66750000001</v>
          </cell>
          <cell r="V10">
            <v>241684.96500000003</v>
          </cell>
          <cell r="W10">
            <v>242597.69999999998</v>
          </cell>
          <cell r="X10">
            <v>243231.12000000002</v>
          </cell>
          <cell r="Y10">
            <v>243611.95499999996</v>
          </cell>
          <cell r="Z10">
            <v>243741.82500000001</v>
          </cell>
          <cell r="AA10">
            <v>0</v>
          </cell>
          <cell r="AB10">
            <v>0</v>
          </cell>
          <cell r="AC10">
            <v>0</v>
          </cell>
          <cell r="AD10">
            <v>0</v>
          </cell>
          <cell r="AE10">
            <v>0</v>
          </cell>
          <cell r="AF10">
            <v>0</v>
          </cell>
          <cell r="AG10">
            <v>0</v>
          </cell>
          <cell r="AH10">
            <v>0</v>
          </cell>
          <cell r="AI10">
            <v>0</v>
          </cell>
          <cell r="AJ10">
            <v>0</v>
          </cell>
          <cell r="AK10">
            <v>0</v>
          </cell>
          <cell r="AL10">
            <v>0</v>
          </cell>
          <cell r="AM10">
            <v>2811340.4805000005</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18122.159999999996</v>
          </cell>
          <cell r="T11">
            <v>18162.584999999999</v>
          </cell>
          <cell r="U11">
            <v>18174.491999999998</v>
          </cell>
          <cell r="V11">
            <v>18163.907999999999</v>
          </cell>
          <cell r="W11">
            <v>18129.950999999997</v>
          </cell>
          <cell r="X11">
            <v>18074.384999999998</v>
          </cell>
          <cell r="Y11">
            <v>18003.383999999998</v>
          </cell>
          <cell r="Z11">
            <v>17920.034999999996</v>
          </cell>
          <cell r="AA11">
            <v>0</v>
          </cell>
          <cell r="AB11">
            <v>0</v>
          </cell>
          <cell r="AC11">
            <v>0</v>
          </cell>
          <cell r="AD11">
            <v>0</v>
          </cell>
          <cell r="AE11">
            <v>0</v>
          </cell>
          <cell r="AF11">
            <v>0</v>
          </cell>
          <cell r="AG11">
            <v>0</v>
          </cell>
          <cell r="AH11">
            <v>0</v>
          </cell>
          <cell r="AI11">
            <v>0</v>
          </cell>
          <cell r="AJ11">
            <v>0</v>
          </cell>
          <cell r="AK11">
            <v>0</v>
          </cell>
          <cell r="AL11">
            <v>0</v>
          </cell>
          <cell r="AM11">
            <v>216318.144</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403190.86499999999</v>
          </cell>
          <cell r="T12">
            <v>402610.82400000002</v>
          </cell>
          <cell r="U12">
            <v>401731.40699999995</v>
          </cell>
          <cell r="V12">
            <v>400571.32499999995</v>
          </cell>
          <cell r="W12">
            <v>399146.17049999995</v>
          </cell>
          <cell r="X12">
            <v>397505.8395</v>
          </cell>
          <cell r="Y12">
            <v>395753.24249999999</v>
          </cell>
          <cell r="Z12">
            <v>393997.527</v>
          </cell>
          <cell r="AA12">
            <v>0</v>
          </cell>
          <cell r="AB12">
            <v>0</v>
          </cell>
          <cell r="AC12">
            <v>0</v>
          </cell>
          <cell r="AD12">
            <v>0</v>
          </cell>
          <cell r="AE12">
            <v>0</v>
          </cell>
          <cell r="AF12">
            <v>0</v>
          </cell>
          <cell r="AG12">
            <v>0</v>
          </cell>
          <cell r="AH12">
            <v>0</v>
          </cell>
          <cell r="AI12">
            <v>0</v>
          </cell>
          <cell r="AJ12">
            <v>0</v>
          </cell>
          <cell r="AK12">
            <v>0</v>
          </cell>
          <cell r="AL12">
            <v>0</v>
          </cell>
          <cell r="AM12">
            <v>4806655.7219999991</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104189.99999999999</v>
          </cell>
          <cell r="T13">
            <v>105195.88200000003</v>
          </cell>
          <cell r="U13">
            <v>105988.69200000001</v>
          </cell>
          <cell r="V13">
            <v>106542.07200000001</v>
          </cell>
          <cell r="W13">
            <v>106838.49599999998</v>
          </cell>
          <cell r="X13">
            <v>106900.73400000001</v>
          </cell>
          <cell r="Y13">
            <v>106753.62599999999</v>
          </cell>
          <cell r="Z13">
            <v>106385.58</v>
          </cell>
          <cell r="AA13">
            <v>0</v>
          </cell>
          <cell r="AB13">
            <v>0</v>
          </cell>
          <cell r="AC13">
            <v>0</v>
          </cell>
          <cell r="AD13">
            <v>0</v>
          </cell>
          <cell r="AE13">
            <v>0</v>
          </cell>
          <cell r="AF13">
            <v>0</v>
          </cell>
          <cell r="AG13">
            <v>0</v>
          </cell>
          <cell r="AH13">
            <v>0</v>
          </cell>
          <cell r="AI13">
            <v>0</v>
          </cell>
          <cell r="AJ13">
            <v>0</v>
          </cell>
          <cell r="AK13">
            <v>0</v>
          </cell>
          <cell r="AL13">
            <v>0</v>
          </cell>
          <cell r="AM13">
            <v>1253066.6340000003</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17795.295000000002</v>
          </cell>
          <cell r="T14">
            <v>17718.75</v>
          </cell>
          <cell r="U14">
            <v>17667.72</v>
          </cell>
          <cell r="V14">
            <v>17633.7</v>
          </cell>
          <cell r="W14">
            <v>17616.690000000002</v>
          </cell>
          <cell r="X14">
            <v>17616.690000000002</v>
          </cell>
          <cell r="Y14">
            <v>17620.2</v>
          </cell>
          <cell r="Z14">
            <v>17630.055</v>
          </cell>
          <cell r="AA14">
            <v>0</v>
          </cell>
          <cell r="AB14">
            <v>0</v>
          </cell>
          <cell r="AC14">
            <v>0</v>
          </cell>
          <cell r="AD14">
            <v>0</v>
          </cell>
          <cell r="AE14">
            <v>0</v>
          </cell>
          <cell r="AF14">
            <v>0</v>
          </cell>
          <cell r="AG14">
            <v>0</v>
          </cell>
          <cell r="AH14">
            <v>0</v>
          </cell>
          <cell r="AI14">
            <v>0</v>
          </cell>
          <cell r="AJ14">
            <v>0</v>
          </cell>
          <cell r="AK14">
            <v>0</v>
          </cell>
          <cell r="AL14">
            <v>0</v>
          </cell>
          <cell r="AM14">
            <v>213693.66</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194760.8775</v>
          </cell>
          <cell r="T15">
            <v>191552.91749999998</v>
          </cell>
          <cell r="U15">
            <v>188144.46</v>
          </cell>
          <cell r="V15">
            <v>184589.37</v>
          </cell>
          <cell r="W15">
            <v>180920.565</v>
          </cell>
          <cell r="X15">
            <v>177203.87999999998</v>
          </cell>
          <cell r="Y15">
            <v>173538.06749999998</v>
          </cell>
          <cell r="Z15">
            <v>170012.9025</v>
          </cell>
          <cell r="AA15">
            <v>0</v>
          </cell>
          <cell r="AB15">
            <v>0</v>
          </cell>
          <cell r="AC15">
            <v>0</v>
          </cell>
          <cell r="AD15">
            <v>0</v>
          </cell>
          <cell r="AE15">
            <v>0</v>
          </cell>
          <cell r="AF15">
            <v>0</v>
          </cell>
          <cell r="AG15">
            <v>0</v>
          </cell>
          <cell r="AH15">
            <v>0</v>
          </cell>
          <cell r="AI15">
            <v>0</v>
          </cell>
          <cell r="AJ15">
            <v>0</v>
          </cell>
          <cell r="AK15">
            <v>0</v>
          </cell>
          <cell r="AL15">
            <v>0</v>
          </cell>
          <cell r="AM15">
            <v>2266899.5474999994</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1233442.2374999998</v>
          </cell>
          <cell r="T16">
            <v>1243429.4924999997</v>
          </cell>
          <cell r="U16">
            <v>1251963.1049999997</v>
          </cell>
          <cell r="V16">
            <v>1258838.8725000001</v>
          </cell>
          <cell r="W16">
            <v>1263949.7774999996</v>
          </cell>
          <cell r="X16">
            <v>1267480.6424999998</v>
          </cell>
          <cell r="Y16">
            <v>1269690.5324999997</v>
          </cell>
          <cell r="Z16">
            <v>1270823.9774999998</v>
          </cell>
          <cell r="AA16">
            <v>0</v>
          </cell>
          <cell r="AB16">
            <v>0</v>
          </cell>
          <cell r="AC16">
            <v>0</v>
          </cell>
          <cell r="AD16">
            <v>0</v>
          </cell>
          <cell r="AE16">
            <v>0</v>
          </cell>
          <cell r="AF16">
            <v>0</v>
          </cell>
          <cell r="AG16">
            <v>0</v>
          </cell>
          <cell r="AH16">
            <v>0</v>
          </cell>
          <cell r="AI16">
            <v>0</v>
          </cell>
          <cell r="AJ16">
            <v>0</v>
          </cell>
          <cell r="AK16">
            <v>0</v>
          </cell>
          <cell r="AL16">
            <v>0</v>
          </cell>
          <cell r="AM16">
            <v>14869990.282499999</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206932.63500000001</v>
          </cell>
          <cell r="T17">
            <v>205748.77049999998</v>
          </cell>
          <cell r="U17">
            <v>204476.04449999999</v>
          </cell>
          <cell r="V17">
            <v>203128.78949999998</v>
          </cell>
          <cell r="W17">
            <v>201712.73850000001</v>
          </cell>
          <cell r="X17">
            <v>200219.29200000002</v>
          </cell>
          <cell r="Y17">
            <v>198665.649</v>
          </cell>
          <cell r="Z17">
            <v>197074.7415</v>
          </cell>
          <cell r="AA17">
            <v>0</v>
          </cell>
          <cell r="AB17">
            <v>0</v>
          </cell>
          <cell r="AC17">
            <v>0</v>
          </cell>
          <cell r="AD17">
            <v>0</v>
          </cell>
          <cell r="AE17">
            <v>0</v>
          </cell>
          <cell r="AF17">
            <v>0</v>
          </cell>
          <cell r="AG17">
            <v>0</v>
          </cell>
          <cell r="AH17">
            <v>0</v>
          </cell>
          <cell r="AI17">
            <v>0</v>
          </cell>
          <cell r="AJ17">
            <v>0</v>
          </cell>
          <cell r="AK17">
            <v>0</v>
          </cell>
          <cell r="AL17">
            <v>0</v>
          </cell>
          <cell r="AM17">
            <v>2453615.8920000005</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119417.76000000001</v>
          </cell>
          <cell r="T18">
            <v>118450.07999999999</v>
          </cell>
          <cell r="U18">
            <v>117449.13599999997</v>
          </cell>
          <cell r="V18">
            <v>116433.07199999999</v>
          </cell>
          <cell r="W18">
            <v>115407.93599999997</v>
          </cell>
          <cell r="X18">
            <v>114376.75200000001</v>
          </cell>
          <cell r="Y18">
            <v>113342.54399999999</v>
          </cell>
          <cell r="Z18">
            <v>112314.38400000001</v>
          </cell>
          <cell r="AA18">
            <v>0</v>
          </cell>
          <cell r="AB18">
            <v>0</v>
          </cell>
          <cell r="AC18">
            <v>0</v>
          </cell>
          <cell r="AD18">
            <v>0</v>
          </cell>
          <cell r="AE18">
            <v>0</v>
          </cell>
          <cell r="AF18">
            <v>0</v>
          </cell>
          <cell r="AG18">
            <v>0</v>
          </cell>
          <cell r="AH18">
            <v>0</v>
          </cell>
          <cell r="AI18">
            <v>0</v>
          </cell>
          <cell r="AJ18">
            <v>0</v>
          </cell>
          <cell r="AK18">
            <v>0</v>
          </cell>
          <cell r="AL18">
            <v>0</v>
          </cell>
          <cell r="AM18">
            <v>1413332.9280000001</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41544.063000000002</v>
          </cell>
          <cell r="T19">
            <v>41705.631000000001</v>
          </cell>
          <cell r="U19">
            <v>41836.162500000006</v>
          </cell>
          <cell r="V19">
            <v>41934.766499999998</v>
          </cell>
          <cell r="W19">
            <v>41982.880499999999</v>
          </cell>
          <cell r="X19">
            <v>41976.494999999995</v>
          </cell>
          <cell r="Y19">
            <v>41928.232499999991</v>
          </cell>
          <cell r="Z19">
            <v>41822.203499999996</v>
          </cell>
          <cell r="AA19">
            <v>0</v>
          </cell>
          <cell r="AB19">
            <v>0</v>
          </cell>
          <cell r="AC19">
            <v>0</v>
          </cell>
          <cell r="AD19">
            <v>0</v>
          </cell>
          <cell r="AE19">
            <v>0</v>
          </cell>
          <cell r="AF19">
            <v>0</v>
          </cell>
          <cell r="AG19">
            <v>0</v>
          </cell>
          <cell r="AH19">
            <v>0</v>
          </cell>
          <cell r="AI19">
            <v>0</v>
          </cell>
          <cell r="AJ19">
            <v>0</v>
          </cell>
          <cell r="AK19">
            <v>0</v>
          </cell>
          <cell r="AL19">
            <v>0</v>
          </cell>
          <cell r="AM19">
            <v>499004.54999999993</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362740.8015</v>
          </cell>
          <cell r="T20">
            <v>359466.37650000001</v>
          </cell>
          <cell r="U20">
            <v>355590.08100000001</v>
          </cell>
          <cell r="V20">
            <v>351211.70699999994</v>
          </cell>
          <cell r="W20">
            <v>346384.26899999997</v>
          </cell>
          <cell r="X20">
            <v>341254.33649999998</v>
          </cell>
          <cell r="Y20">
            <v>336052.67849999998</v>
          </cell>
          <cell r="Z20">
            <v>331059.95999999996</v>
          </cell>
          <cell r="AA20">
            <v>0</v>
          </cell>
          <cell r="AB20">
            <v>0</v>
          </cell>
          <cell r="AC20">
            <v>0</v>
          </cell>
          <cell r="AD20">
            <v>0</v>
          </cell>
          <cell r="AE20">
            <v>0</v>
          </cell>
          <cell r="AF20">
            <v>0</v>
          </cell>
          <cell r="AG20">
            <v>0</v>
          </cell>
          <cell r="AH20">
            <v>0</v>
          </cell>
          <cell r="AI20">
            <v>0</v>
          </cell>
          <cell r="AJ20">
            <v>0</v>
          </cell>
          <cell r="AK20">
            <v>0</v>
          </cell>
          <cell r="AL20">
            <v>0</v>
          </cell>
          <cell r="AM20">
            <v>4252114.102500001</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192903.087</v>
          </cell>
          <cell r="T21">
            <v>194865.10199999998</v>
          </cell>
          <cell r="U21">
            <v>196950.91500000001</v>
          </cell>
          <cell r="V21">
            <v>199076.20799999996</v>
          </cell>
          <cell r="W21">
            <v>201202.06499999997</v>
          </cell>
          <cell r="X21">
            <v>203262.77999999997</v>
          </cell>
          <cell r="Y21">
            <v>205196.17200000002</v>
          </cell>
          <cell r="Z21">
            <v>206943.72599999997</v>
          </cell>
          <cell r="AA21">
            <v>0</v>
          </cell>
          <cell r="AB21">
            <v>0</v>
          </cell>
          <cell r="AC21">
            <v>0</v>
          </cell>
          <cell r="AD21">
            <v>0</v>
          </cell>
          <cell r="AE21">
            <v>0</v>
          </cell>
          <cell r="AF21">
            <v>0</v>
          </cell>
          <cell r="AG21">
            <v>0</v>
          </cell>
          <cell r="AH21">
            <v>0</v>
          </cell>
          <cell r="AI21">
            <v>0</v>
          </cell>
          <cell r="AJ21">
            <v>0</v>
          </cell>
          <cell r="AK21">
            <v>0</v>
          </cell>
          <cell r="AL21">
            <v>0</v>
          </cell>
          <cell r="AM21">
            <v>2357801.2949999999</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40586.426999999996</v>
          </cell>
          <cell r="T22">
            <v>40399.883999999991</v>
          </cell>
          <cell r="U22">
            <v>40112.666999999994</v>
          </cell>
          <cell r="V22">
            <v>39715.892999999996</v>
          </cell>
          <cell r="W22">
            <v>39200.678999999996</v>
          </cell>
          <cell r="X22">
            <v>38602.556999999993</v>
          </cell>
          <cell r="Y22">
            <v>37957.058999999994</v>
          </cell>
          <cell r="Z22">
            <v>37299.71699999999</v>
          </cell>
          <cell r="AA22">
            <v>0</v>
          </cell>
          <cell r="AB22">
            <v>0</v>
          </cell>
          <cell r="AC22">
            <v>0</v>
          </cell>
          <cell r="AD22">
            <v>0</v>
          </cell>
          <cell r="AE22">
            <v>0</v>
          </cell>
          <cell r="AF22">
            <v>0</v>
          </cell>
          <cell r="AG22">
            <v>0</v>
          </cell>
          <cell r="AH22">
            <v>0</v>
          </cell>
          <cell r="AI22">
            <v>0</v>
          </cell>
          <cell r="AJ22">
            <v>0</v>
          </cell>
          <cell r="AK22">
            <v>0</v>
          </cell>
          <cell r="AL22">
            <v>0</v>
          </cell>
          <cell r="AM22">
            <v>477671.48099999997</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190973.82149999999</v>
          </cell>
          <cell r="T23">
            <v>191015.84699999998</v>
          </cell>
          <cell r="U23">
            <v>190945.75499999998</v>
          </cell>
          <cell r="V23">
            <v>190755.52649999998</v>
          </cell>
          <cell r="W23">
            <v>190418.72849999997</v>
          </cell>
          <cell r="X23">
            <v>189947.83500000002</v>
          </cell>
          <cell r="Y23">
            <v>189364.67550000001</v>
          </cell>
          <cell r="Z23">
            <v>188684.84249999997</v>
          </cell>
          <cell r="AA23">
            <v>0</v>
          </cell>
          <cell r="AB23">
            <v>0</v>
          </cell>
          <cell r="AC23">
            <v>0</v>
          </cell>
          <cell r="AD23">
            <v>0</v>
          </cell>
          <cell r="AE23">
            <v>0</v>
          </cell>
          <cell r="AF23">
            <v>0</v>
          </cell>
          <cell r="AG23">
            <v>0</v>
          </cell>
          <cell r="AH23">
            <v>0</v>
          </cell>
          <cell r="AI23">
            <v>0</v>
          </cell>
          <cell r="AJ23">
            <v>0</v>
          </cell>
          <cell r="AK23">
            <v>0</v>
          </cell>
          <cell r="AL23">
            <v>0</v>
          </cell>
          <cell r="AM23">
            <v>2283275.1149999998</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2477836.8449999997</v>
          </cell>
          <cell r="T24">
            <v>2481736.3064999999</v>
          </cell>
          <cell r="U24">
            <v>2484910.4940000004</v>
          </cell>
          <cell r="V24">
            <v>2487289.7609999999</v>
          </cell>
          <cell r="W24">
            <v>2488934.2499999995</v>
          </cell>
          <cell r="X24">
            <v>2490176.304</v>
          </cell>
          <cell r="Y24">
            <v>2491271.0460000001</v>
          </cell>
          <cell r="Z24">
            <v>2492346.0374999996</v>
          </cell>
          <cell r="AA24">
            <v>0</v>
          </cell>
          <cell r="AB24">
            <v>0</v>
          </cell>
          <cell r="AC24">
            <v>0</v>
          </cell>
          <cell r="AD24">
            <v>0</v>
          </cell>
          <cell r="AE24">
            <v>0</v>
          </cell>
          <cell r="AF24">
            <v>0</v>
          </cell>
          <cell r="AG24">
            <v>0</v>
          </cell>
          <cell r="AH24">
            <v>0</v>
          </cell>
          <cell r="AI24">
            <v>0</v>
          </cell>
          <cell r="AJ24">
            <v>0</v>
          </cell>
          <cell r="AK24">
            <v>0</v>
          </cell>
          <cell r="AL24">
            <v>0</v>
          </cell>
          <cell r="AM24">
            <v>29763102.401999995</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2070496.665</v>
          </cell>
          <cell r="T25">
            <v>2068947.6570000001</v>
          </cell>
          <cell r="U25">
            <v>2064365.919</v>
          </cell>
          <cell r="V25">
            <v>2055943.6065</v>
          </cell>
          <cell r="W25">
            <v>2043671.9309999999</v>
          </cell>
          <cell r="X25">
            <v>2028262.7610000004</v>
          </cell>
          <cell r="Y25">
            <v>2010533.4270000001</v>
          </cell>
          <cell r="Z25">
            <v>1991066.8994999998</v>
          </cell>
          <cell r="AA25">
            <v>0</v>
          </cell>
          <cell r="AB25">
            <v>0</v>
          </cell>
          <cell r="AC25">
            <v>0</v>
          </cell>
          <cell r="AD25">
            <v>0</v>
          </cell>
          <cell r="AE25">
            <v>0</v>
          </cell>
          <cell r="AF25">
            <v>0</v>
          </cell>
          <cell r="AG25">
            <v>0</v>
          </cell>
          <cell r="AH25">
            <v>0</v>
          </cell>
          <cell r="AI25">
            <v>0</v>
          </cell>
          <cell r="AJ25">
            <v>0</v>
          </cell>
          <cell r="AK25">
            <v>0</v>
          </cell>
          <cell r="AL25">
            <v>0</v>
          </cell>
          <cell r="AM25">
            <v>24576837.696000002</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317007.99900000001</v>
          </cell>
          <cell r="T26">
            <v>312211.74600000004</v>
          </cell>
          <cell r="U26">
            <v>307661.85449999996</v>
          </cell>
          <cell r="V26">
            <v>303495.53850000002</v>
          </cell>
          <cell r="W26">
            <v>299818.82699999999</v>
          </cell>
          <cell r="X26">
            <v>296656.66800000006</v>
          </cell>
          <cell r="Y26">
            <v>294040.24650000001</v>
          </cell>
          <cell r="Z26">
            <v>292025.69549999997</v>
          </cell>
          <cell r="AA26">
            <v>0</v>
          </cell>
          <cell r="AB26">
            <v>0</v>
          </cell>
          <cell r="AC26">
            <v>0</v>
          </cell>
          <cell r="AD26">
            <v>0</v>
          </cell>
          <cell r="AE26">
            <v>0</v>
          </cell>
          <cell r="AF26">
            <v>0</v>
          </cell>
          <cell r="AG26">
            <v>0</v>
          </cell>
          <cell r="AH26">
            <v>0</v>
          </cell>
          <cell r="AI26">
            <v>0</v>
          </cell>
          <cell r="AJ26">
            <v>0</v>
          </cell>
          <cell r="AK26">
            <v>0</v>
          </cell>
          <cell r="AL26">
            <v>0</v>
          </cell>
          <cell r="AM26">
            <v>3740303.9519999996</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300030.88499999995</v>
          </cell>
          <cell r="T27">
            <v>298197.20699999994</v>
          </cell>
          <cell r="U27">
            <v>296188.89300000004</v>
          </cell>
          <cell r="V27">
            <v>294012.18</v>
          </cell>
          <cell r="W27">
            <v>291657.71250000002</v>
          </cell>
          <cell r="X27">
            <v>289122.37200000003</v>
          </cell>
          <cell r="Y27">
            <v>286440.462</v>
          </cell>
          <cell r="Z27">
            <v>283680.5895</v>
          </cell>
          <cell r="AA27">
            <v>0</v>
          </cell>
          <cell r="AB27">
            <v>0</v>
          </cell>
          <cell r="AC27">
            <v>0</v>
          </cell>
          <cell r="AD27">
            <v>0</v>
          </cell>
          <cell r="AE27">
            <v>0</v>
          </cell>
          <cell r="AF27">
            <v>0</v>
          </cell>
          <cell r="AG27">
            <v>0</v>
          </cell>
          <cell r="AH27">
            <v>0</v>
          </cell>
          <cell r="AI27">
            <v>0</v>
          </cell>
          <cell r="AJ27">
            <v>0</v>
          </cell>
          <cell r="AK27">
            <v>0</v>
          </cell>
          <cell r="AL27">
            <v>0</v>
          </cell>
          <cell r="AM27">
            <v>3552289.5870000003</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14245.653</v>
          </cell>
          <cell r="T28">
            <v>14394.000000000002</v>
          </cell>
          <cell r="U28">
            <v>14537.649000000003</v>
          </cell>
          <cell r="V28">
            <v>14663.667000000001</v>
          </cell>
          <cell r="W28">
            <v>14781.3405</v>
          </cell>
          <cell r="X28">
            <v>14892.822000000002</v>
          </cell>
          <cell r="Y28">
            <v>14812.875000000004</v>
          </cell>
          <cell r="Z28">
            <v>14756.742</v>
          </cell>
          <cell r="AA28">
            <v>0</v>
          </cell>
          <cell r="AB28">
            <v>0</v>
          </cell>
          <cell r="AC28">
            <v>0</v>
          </cell>
          <cell r="AD28">
            <v>0</v>
          </cell>
          <cell r="AE28">
            <v>0</v>
          </cell>
          <cell r="AF28">
            <v>0</v>
          </cell>
          <cell r="AG28">
            <v>0</v>
          </cell>
          <cell r="AH28">
            <v>0</v>
          </cell>
          <cell r="AI28">
            <v>0</v>
          </cell>
          <cell r="AJ28">
            <v>0</v>
          </cell>
          <cell r="AK28">
            <v>0</v>
          </cell>
          <cell r="AL28">
            <v>0</v>
          </cell>
          <cell r="AM28">
            <v>172383.93450000003</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205830.13499999998</v>
          </cell>
          <cell r="T29">
            <v>203247.60749999998</v>
          </cell>
          <cell r="U29">
            <v>200584.2825</v>
          </cell>
          <cell r="V29">
            <v>197974.82249999998</v>
          </cell>
          <cell r="W29">
            <v>195509.0025</v>
          </cell>
          <cell r="X29">
            <v>193243.67999999996</v>
          </cell>
          <cell r="Y29">
            <v>191244.69</v>
          </cell>
          <cell r="Z29">
            <v>189610.78499999997</v>
          </cell>
          <cell r="AA29">
            <v>0</v>
          </cell>
          <cell r="AB29">
            <v>0</v>
          </cell>
          <cell r="AC29">
            <v>0</v>
          </cell>
          <cell r="AD29">
            <v>0</v>
          </cell>
          <cell r="AE29">
            <v>0</v>
          </cell>
          <cell r="AF29">
            <v>0</v>
          </cell>
          <cell r="AG29">
            <v>0</v>
          </cell>
          <cell r="AH29">
            <v>0</v>
          </cell>
          <cell r="AI29">
            <v>0</v>
          </cell>
          <cell r="AJ29">
            <v>0</v>
          </cell>
          <cell r="AK29">
            <v>0</v>
          </cell>
          <cell r="AL29">
            <v>0</v>
          </cell>
          <cell r="AM29">
            <v>2419801.335</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457453.77299999993</v>
          </cell>
          <cell r="T30">
            <v>455517.27899999998</v>
          </cell>
          <cell r="U30">
            <v>454107.84300000005</v>
          </cell>
          <cell r="V30">
            <v>453412.00799999997</v>
          </cell>
          <cell r="W30">
            <v>453477.99599999998</v>
          </cell>
          <cell r="X30">
            <v>454238.83199999999</v>
          </cell>
          <cell r="Y30">
            <v>455395.17300000001</v>
          </cell>
          <cell r="Z30">
            <v>456999.18899999995</v>
          </cell>
          <cell r="AA30">
            <v>0</v>
          </cell>
          <cell r="AB30">
            <v>0</v>
          </cell>
          <cell r="AC30">
            <v>0</v>
          </cell>
          <cell r="AD30">
            <v>0</v>
          </cell>
          <cell r="AE30">
            <v>0</v>
          </cell>
          <cell r="AF30">
            <v>0</v>
          </cell>
          <cell r="AG30">
            <v>0</v>
          </cell>
          <cell r="AH30">
            <v>0</v>
          </cell>
          <cell r="AI30">
            <v>0</v>
          </cell>
          <cell r="AJ30">
            <v>0</v>
          </cell>
          <cell r="AK30">
            <v>0</v>
          </cell>
          <cell r="AL30">
            <v>0</v>
          </cell>
          <cell r="AM30">
            <v>5487495.5279999999</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1658840.1165</v>
          </cell>
          <cell r="T31">
            <v>1648371.9735000001</v>
          </cell>
          <cell r="U31">
            <v>1639275.75</v>
          </cell>
          <cell r="V31">
            <v>1631869.2179999999</v>
          </cell>
          <cell r="W31">
            <v>1626225.7095000001</v>
          </cell>
          <cell r="X31">
            <v>1622030.5079999999</v>
          </cell>
          <cell r="Y31">
            <v>1619014.7295000001</v>
          </cell>
          <cell r="Z31">
            <v>1617123.375</v>
          </cell>
          <cell r="AA31">
            <v>0</v>
          </cell>
          <cell r="AB31">
            <v>0</v>
          </cell>
          <cell r="AC31">
            <v>0</v>
          </cell>
          <cell r="AD31">
            <v>0</v>
          </cell>
          <cell r="AE31">
            <v>0</v>
          </cell>
          <cell r="AF31">
            <v>0</v>
          </cell>
          <cell r="AG31">
            <v>0</v>
          </cell>
          <cell r="AH31">
            <v>0</v>
          </cell>
          <cell r="AI31">
            <v>0</v>
          </cell>
          <cell r="AJ31">
            <v>0</v>
          </cell>
          <cell r="AK31">
            <v>0</v>
          </cell>
          <cell r="AL31">
            <v>0</v>
          </cell>
          <cell r="AM31">
            <v>19814312.511</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3149477.7930000001</v>
          </cell>
          <cell r="T32">
            <v>3119746.8960000002</v>
          </cell>
          <cell r="U32">
            <v>3091198.32</v>
          </cell>
          <cell r="V32">
            <v>3064217.94</v>
          </cell>
          <cell r="W32">
            <v>3039012.585</v>
          </cell>
          <cell r="X32">
            <v>3015492.7319999998</v>
          </cell>
          <cell r="Y32">
            <v>2993587.3799999994</v>
          </cell>
          <cell r="Z32">
            <v>2973370.6170000001</v>
          </cell>
          <cell r="AA32">
            <v>0</v>
          </cell>
          <cell r="AB32">
            <v>0</v>
          </cell>
          <cell r="AC32">
            <v>0</v>
          </cell>
          <cell r="AD32">
            <v>0</v>
          </cell>
          <cell r="AE32">
            <v>0</v>
          </cell>
          <cell r="AF32">
            <v>0</v>
          </cell>
          <cell r="AG32">
            <v>0</v>
          </cell>
          <cell r="AH32">
            <v>0</v>
          </cell>
          <cell r="AI32">
            <v>0</v>
          </cell>
          <cell r="AJ32">
            <v>0</v>
          </cell>
          <cell r="AK32">
            <v>0</v>
          </cell>
          <cell r="AL32">
            <v>0</v>
          </cell>
          <cell r="AM32">
            <v>37347729.93</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64654.380000000005</v>
          </cell>
          <cell r="T33">
            <v>64219.680000000008</v>
          </cell>
          <cell r="U33">
            <v>63628.487999999998</v>
          </cell>
          <cell r="V33">
            <v>62863.415999999997</v>
          </cell>
          <cell r="W33">
            <v>61918.668000000005</v>
          </cell>
          <cell r="X33">
            <v>60814.530000000006</v>
          </cell>
          <cell r="Y33">
            <v>59600.268000000004</v>
          </cell>
          <cell r="Z33">
            <v>58322.25</v>
          </cell>
          <cell r="AA33">
            <v>0</v>
          </cell>
          <cell r="AB33">
            <v>0</v>
          </cell>
          <cell r="AC33">
            <v>0</v>
          </cell>
          <cell r="AD33">
            <v>0</v>
          </cell>
          <cell r="AE33">
            <v>0</v>
          </cell>
          <cell r="AF33">
            <v>0</v>
          </cell>
          <cell r="AG33">
            <v>0</v>
          </cell>
          <cell r="AH33">
            <v>0</v>
          </cell>
          <cell r="AI33">
            <v>0</v>
          </cell>
          <cell r="AJ33">
            <v>0</v>
          </cell>
          <cell r="AK33">
            <v>0</v>
          </cell>
          <cell r="AL33">
            <v>0</v>
          </cell>
          <cell r="AM33">
            <v>756381.17400000023</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100054.14300000001</v>
          </cell>
          <cell r="T34">
            <v>99588.352500000008</v>
          </cell>
          <cell r="U34">
            <v>98835.471000000005</v>
          </cell>
          <cell r="V34">
            <v>97789.639500000005</v>
          </cell>
          <cell r="W34">
            <v>96442.069500000012</v>
          </cell>
          <cell r="X34">
            <v>94833.774000000005</v>
          </cell>
          <cell r="Y34">
            <v>93020.413499999995</v>
          </cell>
          <cell r="Z34">
            <v>91057.64850000001</v>
          </cell>
          <cell r="AA34">
            <v>0</v>
          </cell>
          <cell r="AB34">
            <v>0</v>
          </cell>
          <cell r="AC34">
            <v>0</v>
          </cell>
          <cell r="AD34">
            <v>0</v>
          </cell>
          <cell r="AE34">
            <v>0</v>
          </cell>
          <cell r="AF34">
            <v>0</v>
          </cell>
          <cell r="AG34">
            <v>0</v>
          </cell>
          <cell r="AH34">
            <v>0</v>
          </cell>
          <cell r="AI34">
            <v>0</v>
          </cell>
          <cell r="AJ34">
            <v>0</v>
          </cell>
          <cell r="AK34">
            <v>0</v>
          </cell>
          <cell r="AL34">
            <v>0</v>
          </cell>
          <cell r="AM34">
            <v>1171826.6444999999</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20280.496499999997</v>
          </cell>
          <cell r="T35">
            <v>20536.955999999998</v>
          </cell>
          <cell r="U35">
            <v>20800.395</v>
          </cell>
          <cell r="V35">
            <v>21073.932000000001</v>
          </cell>
          <cell r="W35">
            <v>21352.963500000002</v>
          </cell>
          <cell r="X35">
            <v>21634.371000000003</v>
          </cell>
          <cell r="Y35">
            <v>21911.174999999999</v>
          </cell>
          <cell r="Z35">
            <v>22173.277500000007</v>
          </cell>
          <cell r="AA35">
            <v>0</v>
          </cell>
          <cell r="AB35">
            <v>0</v>
          </cell>
          <cell r="AC35">
            <v>0</v>
          </cell>
          <cell r="AD35">
            <v>0</v>
          </cell>
          <cell r="AE35">
            <v>0</v>
          </cell>
          <cell r="AF35">
            <v>0</v>
          </cell>
          <cell r="AG35">
            <v>0</v>
          </cell>
          <cell r="AH35">
            <v>0</v>
          </cell>
          <cell r="AI35">
            <v>0</v>
          </cell>
          <cell r="AJ35">
            <v>0</v>
          </cell>
          <cell r="AK35">
            <v>0</v>
          </cell>
          <cell r="AL35">
            <v>0</v>
          </cell>
          <cell r="AM35">
            <v>248267.79449999999</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12193.335000000001</v>
          </cell>
          <cell r="T36">
            <v>12168.387000000001</v>
          </cell>
          <cell r="U36">
            <v>12137.201999999999</v>
          </cell>
          <cell r="V36">
            <v>12099.779999999999</v>
          </cell>
          <cell r="W36">
            <v>12043.646999999999</v>
          </cell>
          <cell r="X36">
            <v>11978.158500000001</v>
          </cell>
          <cell r="Y36">
            <v>11893.959000000001</v>
          </cell>
          <cell r="Z36">
            <v>11797.2855</v>
          </cell>
          <cell r="AA36">
            <v>0</v>
          </cell>
          <cell r="AB36">
            <v>0</v>
          </cell>
          <cell r="AC36">
            <v>0</v>
          </cell>
          <cell r="AD36">
            <v>0</v>
          </cell>
          <cell r="AE36">
            <v>0</v>
          </cell>
          <cell r="AF36">
            <v>0</v>
          </cell>
          <cell r="AG36">
            <v>0</v>
          </cell>
          <cell r="AH36">
            <v>0</v>
          </cell>
          <cell r="AI36">
            <v>0</v>
          </cell>
          <cell r="AJ36">
            <v>0</v>
          </cell>
          <cell r="AK36">
            <v>0</v>
          </cell>
          <cell r="AL36">
            <v>0</v>
          </cell>
          <cell r="AM36">
            <v>145272.204</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6743996.374499999</v>
          </cell>
          <cell r="T37">
            <v>6701425.7309999987</v>
          </cell>
          <cell r="U37">
            <v>6658602.4890000001</v>
          </cell>
          <cell r="V37">
            <v>6615099.4139999999</v>
          </cell>
          <cell r="W37">
            <v>6570642.0779999997</v>
          </cell>
          <cell r="X37">
            <v>6525180.584999999</v>
          </cell>
          <cell r="Y37">
            <v>6478602.6690000016</v>
          </cell>
          <cell r="Z37">
            <v>6430677.5610000007</v>
          </cell>
          <cell r="AA37">
            <v>0</v>
          </cell>
          <cell r="AB37">
            <v>0</v>
          </cell>
          <cell r="AC37">
            <v>0</v>
          </cell>
          <cell r="AD37">
            <v>0</v>
          </cell>
          <cell r="AE37">
            <v>0</v>
          </cell>
          <cell r="AF37">
            <v>0</v>
          </cell>
          <cell r="AG37">
            <v>0</v>
          </cell>
          <cell r="AH37">
            <v>0</v>
          </cell>
          <cell r="AI37">
            <v>0</v>
          </cell>
          <cell r="AJ37">
            <v>0</v>
          </cell>
          <cell r="AK37">
            <v>0</v>
          </cell>
          <cell r="AL37">
            <v>0</v>
          </cell>
          <cell r="AM37">
            <v>80142440.647499993</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547295.9219999999</v>
          </cell>
          <cell r="T39">
            <v>548710.47300000011</v>
          </cell>
          <cell r="U39">
            <v>550182.05999999994</v>
          </cell>
          <cell r="V39">
            <v>551584.9709999999</v>
          </cell>
          <cell r="W39">
            <v>552852.85800000001</v>
          </cell>
          <cell r="X39">
            <v>554004.63599999994</v>
          </cell>
          <cell r="Y39">
            <v>555017.60699999996</v>
          </cell>
          <cell r="Z39">
            <v>555820.47600000002</v>
          </cell>
          <cell r="AA39">
            <v>0</v>
          </cell>
          <cell r="AB39">
            <v>0</v>
          </cell>
          <cell r="AC39">
            <v>0</v>
          </cell>
          <cell r="AD39">
            <v>0</v>
          </cell>
          <cell r="AE39">
            <v>0</v>
          </cell>
          <cell r="AF39">
            <v>0</v>
          </cell>
          <cell r="AG39">
            <v>0</v>
          </cell>
          <cell r="AH39">
            <v>0</v>
          </cell>
          <cell r="AI39">
            <v>0</v>
          </cell>
          <cell r="AJ39">
            <v>0</v>
          </cell>
          <cell r="AK39">
            <v>0</v>
          </cell>
          <cell r="AL39">
            <v>0</v>
          </cell>
          <cell r="AM39">
            <v>6598636.4114999995</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181776.45150000002</v>
          </cell>
          <cell r="T40">
            <v>182251.86749999999</v>
          </cell>
          <cell r="U40">
            <v>182725.60949999999</v>
          </cell>
          <cell r="V40">
            <v>183117.46500000003</v>
          </cell>
          <cell r="W40">
            <v>183386.83950000003</v>
          </cell>
          <cell r="X40">
            <v>183519.50399999999</v>
          </cell>
          <cell r="Y40">
            <v>183513.087</v>
          </cell>
          <cell r="Z40">
            <v>183392.55900000001</v>
          </cell>
          <cell r="AA40">
            <v>0</v>
          </cell>
          <cell r="AB40">
            <v>0</v>
          </cell>
          <cell r="AC40">
            <v>0</v>
          </cell>
          <cell r="AD40">
            <v>0</v>
          </cell>
          <cell r="AE40">
            <v>0</v>
          </cell>
          <cell r="AF40">
            <v>0</v>
          </cell>
          <cell r="AG40">
            <v>0</v>
          </cell>
          <cell r="AH40">
            <v>0</v>
          </cell>
          <cell r="AI40">
            <v>0</v>
          </cell>
          <cell r="AJ40">
            <v>0</v>
          </cell>
          <cell r="AK40">
            <v>0</v>
          </cell>
          <cell r="AL40">
            <v>0</v>
          </cell>
          <cell r="AM40">
            <v>2189061.7605000003</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80.855540455743494</v>
          </cell>
          <cell r="T41">
            <v>79.185987206023839</v>
          </cell>
          <cell r="U41">
            <v>77.449661004720426</v>
          </cell>
          <cell r="V41">
            <v>75.644393204876451</v>
          </cell>
          <cell r="W41">
            <v>73.858953524661189</v>
          </cell>
          <cell r="X41">
            <v>72.267457345323564</v>
          </cell>
          <cell r="Y41">
            <v>70.449760432533992</v>
          </cell>
          <cell r="Z41">
            <v>68.913024525215647</v>
          </cell>
          <cell r="AA41">
            <v>0</v>
          </cell>
          <cell r="AB41">
            <v>0</v>
          </cell>
          <cell r="AC41">
            <v>0</v>
          </cell>
          <cell r="AD41">
            <v>0</v>
          </cell>
          <cell r="AE41">
            <v>0</v>
          </cell>
          <cell r="AF41">
            <v>0</v>
          </cell>
          <cell r="AG41">
            <v>0</v>
          </cell>
          <cell r="AH41">
            <v>0</v>
          </cell>
          <cell r="AI41">
            <v>0</v>
          </cell>
          <cell r="AJ41">
            <v>0</v>
          </cell>
          <cell r="AK41">
            <v>0</v>
          </cell>
          <cell r="AL41">
            <v>0</v>
          </cell>
          <cell r="AM41">
            <v>938.05510787223284</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194837.11499999999</v>
          </cell>
          <cell r="T42">
            <v>196839.24</v>
          </cell>
          <cell r="U42">
            <v>198766.40999999997</v>
          </cell>
          <cell r="V42">
            <v>200564.04749999999</v>
          </cell>
          <cell r="W42">
            <v>202185.69749999998</v>
          </cell>
          <cell r="X42">
            <v>203627.93999999997</v>
          </cell>
          <cell r="Y42">
            <v>204875.09999999998</v>
          </cell>
          <cell r="Z42">
            <v>205923.32999999996</v>
          </cell>
          <cell r="AA42">
            <v>0</v>
          </cell>
          <cell r="AB42">
            <v>0</v>
          </cell>
          <cell r="AC42">
            <v>0</v>
          </cell>
          <cell r="AD42">
            <v>0</v>
          </cell>
          <cell r="AE42">
            <v>0</v>
          </cell>
          <cell r="AF42">
            <v>0</v>
          </cell>
          <cell r="AG42">
            <v>0</v>
          </cell>
          <cell r="AH42">
            <v>0</v>
          </cell>
          <cell r="AI42">
            <v>0</v>
          </cell>
          <cell r="AJ42">
            <v>0</v>
          </cell>
          <cell r="AK42">
            <v>0</v>
          </cell>
          <cell r="AL42">
            <v>0</v>
          </cell>
          <cell r="AM42">
            <v>2367458.9474999998</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1194.7889801295605</v>
          </cell>
          <cell r="T43">
            <v>1200.1936158252065</v>
          </cell>
          <cell r="U43">
            <v>1206.9446523338929</v>
          </cell>
          <cell r="V43">
            <v>1212.8140350860613</v>
          </cell>
          <cell r="W43">
            <v>1221.7312998451237</v>
          </cell>
          <cell r="X43">
            <v>1228.7776691937711</v>
          </cell>
          <cell r="Y43">
            <v>1224.4447805912541</v>
          </cell>
          <cell r="Z43">
            <v>1222.7078872159709</v>
          </cell>
          <cell r="AA43">
            <v>0</v>
          </cell>
          <cell r="AB43">
            <v>0</v>
          </cell>
          <cell r="AC43">
            <v>0</v>
          </cell>
          <cell r="AD43">
            <v>0</v>
          </cell>
          <cell r="AE43">
            <v>0</v>
          </cell>
          <cell r="AF43">
            <v>0</v>
          </cell>
          <cell r="AG43">
            <v>0</v>
          </cell>
          <cell r="AH43">
            <v>0</v>
          </cell>
          <cell r="AI43">
            <v>0</v>
          </cell>
          <cell r="AJ43">
            <v>0</v>
          </cell>
          <cell r="AK43">
            <v>0</v>
          </cell>
          <cell r="AL43">
            <v>0</v>
          </cell>
          <cell r="AM43">
            <v>14376.738197547415</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1268269.0020000001</v>
          </cell>
          <cell r="T44">
            <v>1258143.2324999999</v>
          </cell>
          <cell r="U44">
            <v>1245566.3220000002</v>
          </cell>
          <cell r="V44">
            <v>1230659.892</v>
          </cell>
          <cell r="W44">
            <v>1213501.905</v>
          </cell>
          <cell r="X44">
            <v>1194344.9595000001</v>
          </cell>
          <cell r="Y44">
            <v>1173588.2235000001</v>
          </cell>
          <cell r="Z44">
            <v>1151718.183</v>
          </cell>
          <cell r="AA44">
            <v>0</v>
          </cell>
          <cell r="AB44">
            <v>0</v>
          </cell>
          <cell r="AC44">
            <v>0</v>
          </cell>
          <cell r="AD44">
            <v>0</v>
          </cell>
          <cell r="AE44">
            <v>0</v>
          </cell>
          <cell r="AF44">
            <v>0</v>
          </cell>
          <cell r="AG44">
            <v>0</v>
          </cell>
          <cell r="AH44">
            <v>0</v>
          </cell>
          <cell r="AI44">
            <v>0</v>
          </cell>
          <cell r="AJ44">
            <v>0</v>
          </cell>
          <cell r="AK44">
            <v>0</v>
          </cell>
          <cell r="AL44">
            <v>0</v>
          </cell>
          <cell r="AM44">
            <v>14854737.595500002</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264296.592</v>
          </cell>
          <cell r="T45">
            <v>260836.065</v>
          </cell>
          <cell r="U45">
            <v>257931.198</v>
          </cell>
          <cell r="V45">
            <v>255585.07799999998</v>
          </cell>
          <cell r="W45">
            <v>253797.70499999999</v>
          </cell>
          <cell r="X45">
            <v>252507.33899999998</v>
          </cell>
          <cell r="Y45">
            <v>251630.63100000002</v>
          </cell>
          <cell r="Z45">
            <v>251105.84099999999</v>
          </cell>
          <cell r="AA45">
            <v>0</v>
          </cell>
          <cell r="AB45">
            <v>0</v>
          </cell>
          <cell r="AC45">
            <v>0</v>
          </cell>
          <cell r="AD45">
            <v>0</v>
          </cell>
          <cell r="AE45">
            <v>0</v>
          </cell>
          <cell r="AF45">
            <v>0</v>
          </cell>
          <cell r="AG45">
            <v>0</v>
          </cell>
          <cell r="AH45">
            <v>0</v>
          </cell>
          <cell r="AI45">
            <v>0</v>
          </cell>
          <cell r="AJ45">
            <v>0</v>
          </cell>
          <cell r="AK45">
            <v>0</v>
          </cell>
          <cell r="AL45">
            <v>0</v>
          </cell>
          <cell r="AM45">
            <v>3149632.1430000002</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1474704.3465</v>
          </cell>
          <cell r="T46">
            <v>1474579.6065</v>
          </cell>
          <cell r="U46">
            <v>1474587.3285000001</v>
          </cell>
          <cell r="V46">
            <v>1474740.2834999999</v>
          </cell>
          <cell r="W46">
            <v>1474803.2474999996</v>
          </cell>
          <cell r="X46">
            <v>1474339.4819999998</v>
          </cell>
          <cell r="Y46">
            <v>1472892.4979999999</v>
          </cell>
          <cell r="Z46">
            <v>1470098.3220000002</v>
          </cell>
          <cell r="AA46">
            <v>0</v>
          </cell>
          <cell r="AB46">
            <v>0</v>
          </cell>
          <cell r="AC46">
            <v>0</v>
          </cell>
          <cell r="AD46">
            <v>0</v>
          </cell>
          <cell r="AE46">
            <v>0</v>
          </cell>
          <cell r="AF46">
            <v>0</v>
          </cell>
          <cell r="AG46">
            <v>0</v>
          </cell>
          <cell r="AH46">
            <v>0</v>
          </cell>
          <cell r="AI46">
            <v>0</v>
          </cell>
          <cell r="AJ46">
            <v>0</v>
          </cell>
          <cell r="AK46">
            <v>0</v>
          </cell>
          <cell r="AL46">
            <v>0</v>
          </cell>
          <cell r="AM46">
            <v>17683649.379000001</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629076.29399999999</v>
          </cell>
          <cell r="T47">
            <v>625734.74250000005</v>
          </cell>
          <cell r="U47">
            <v>621084.24</v>
          </cell>
          <cell r="V47">
            <v>615365.47800000012</v>
          </cell>
          <cell r="W47">
            <v>608849.01000000013</v>
          </cell>
          <cell r="X47">
            <v>601889.21100000013</v>
          </cell>
          <cell r="Y47">
            <v>588969.2655000001</v>
          </cell>
          <cell r="Z47">
            <v>576704.20500000007</v>
          </cell>
          <cell r="AA47">
            <v>0</v>
          </cell>
          <cell r="AB47">
            <v>0</v>
          </cell>
          <cell r="AC47">
            <v>0</v>
          </cell>
          <cell r="AD47">
            <v>0</v>
          </cell>
          <cell r="AE47">
            <v>0</v>
          </cell>
          <cell r="AF47">
            <v>0</v>
          </cell>
          <cell r="AG47">
            <v>0</v>
          </cell>
          <cell r="AH47">
            <v>0</v>
          </cell>
          <cell r="AI47">
            <v>0</v>
          </cell>
          <cell r="AJ47">
            <v>0</v>
          </cell>
          <cell r="AK47">
            <v>0</v>
          </cell>
          <cell r="AL47">
            <v>0</v>
          </cell>
          <cell r="AM47">
            <v>7387239.8174999999</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178262.81550000003</v>
          </cell>
          <cell r="T49">
            <v>176744.106</v>
          </cell>
          <cell r="U49">
            <v>174907.30949999997</v>
          </cell>
          <cell r="V49">
            <v>172764.9</v>
          </cell>
          <cell r="W49">
            <v>170329.35149999999</v>
          </cell>
          <cell r="X49">
            <v>167653.67849999998</v>
          </cell>
          <cell r="Y49">
            <v>164806.48800000001</v>
          </cell>
          <cell r="Z49">
            <v>161875.098</v>
          </cell>
          <cell r="AA49">
            <v>0</v>
          </cell>
          <cell r="AB49">
            <v>0</v>
          </cell>
          <cell r="AC49">
            <v>0</v>
          </cell>
          <cell r="AD49">
            <v>0</v>
          </cell>
          <cell r="AE49">
            <v>0</v>
          </cell>
          <cell r="AF49">
            <v>0</v>
          </cell>
          <cell r="AG49">
            <v>0</v>
          </cell>
          <cell r="AH49">
            <v>0</v>
          </cell>
          <cell r="AI49">
            <v>0</v>
          </cell>
          <cell r="AJ49">
            <v>0</v>
          </cell>
          <cell r="AK49">
            <v>0</v>
          </cell>
          <cell r="AL49">
            <v>0</v>
          </cell>
          <cell r="AM49">
            <v>2088418.9094999994</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2358512.8049999997</v>
          </cell>
          <cell r="T50">
            <v>2362787.7405000003</v>
          </cell>
          <cell r="U50">
            <v>2365772.8184999996</v>
          </cell>
          <cell r="V50">
            <v>2367044.0520000001</v>
          </cell>
          <cell r="W50">
            <v>2366420.5845000003</v>
          </cell>
          <cell r="X50">
            <v>2364468.12</v>
          </cell>
          <cell r="Y50">
            <v>2361079.5704999999</v>
          </cell>
          <cell r="Z50">
            <v>2356529.9309999999</v>
          </cell>
          <cell r="AA50">
            <v>0</v>
          </cell>
          <cell r="AB50">
            <v>0</v>
          </cell>
          <cell r="AC50">
            <v>0</v>
          </cell>
          <cell r="AD50">
            <v>0</v>
          </cell>
          <cell r="AE50">
            <v>0</v>
          </cell>
          <cell r="AF50">
            <v>0</v>
          </cell>
          <cell r="AG50">
            <v>0</v>
          </cell>
          <cell r="AH50">
            <v>0</v>
          </cell>
          <cell r="AI50">
            <v>0</v>
          </cell>
          <cell r="AJ50">
            <v>0</v>
          </cell>
          <cell r="AK50">
            <v>0</v>
          </cell>
          <cell r="AL50">
            <v>0</v>
          </cell>
          <cell r="AM50">
            <v>28291741.534500003</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12878723.782499999</v>
          </cell>
          <cell r="T51">
            <v>12969603.014999999</v>
          </cell>
          <cell r="U51">
            <v>13055184.382499998</v>
          </cell>
          <cell r="V51">
            <v>13133198.43</v>
          </cell>
          <cell r="W51">
            <v>13203661.544999998</v>
          </cell>
          <cell r="X51">
            <v>13269318.134999998</v>
          </cell>
          <cell r="Y51">
            <v>13331441.4375</v>
          </cell>
          <cell r="Z51">
            <v>13389018.8475</v>
          </cell>
          <cell r="AA51">
            <v>0</v>
          </cell>
          <cell r="AB51">
            <v>0</v>
          </cell>
          <cell r="AC51">
            <v>0</v>
          </cell>
          <cell r="AD51">
            <v>0</v>
          </cell>
          <cell r="AE51">
            <v>0</v>
          </cell>
          <cell r="AF51">
            <v>0</v>
          </cell>
          <cell r="AG51">
            <v>0</v>
          </cell>
          <cell r="AH51">
            <v>0</v>
          </cell>
          <cell r="AI51">
            <v>0</v>
          </cell>
          <cell r="AJ51">
            <v>0</v>
          </cell>
          <cell r="AK51">
            <v>0</v>
          </cell>
          <cell r="AL51">
            <v>0</v>
          </cell>
          <cell r="AM51">
            <v>155928995.94</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144043.98749999999</v>
          </cell>
          <cell r="T52">
            <v>143535.26250000001</v>
          </cell>
          <cell r="U52">
            <v>142990.6275</v>
          </cell>
          <cell r="V52">
            <v>142401.10499999998</v>
          </cell>
          <cell r="W52">
            <v>141760.71000000002</v>
          </cell>
          <cell r="X52">
            <v>141081.41250000001</v>
          </cell>
          <cell r="Y52">
            <v>140363.21249999999</v>
          </cell>
          <cell r="Z52">
            <v>139609.10249999998</v>
          </cell>
          <cell r="AA52">
            <v>0</v>
          </cell>
          <cell r="AB52">
            <v>0</v>
          </cell>
          <cell r="AC52">
            <v>0</v>
          </cell>
          <cell r="AD52">
            <v>0</v>
          </cell>
          <cell r="AE52">
            <v>0</v>
          </cell>
          <cell r="AF52">
            <v>0</v>
          </cell>
          <cell r="AG52">
            <v>0</v>
          </cell>
          <cell r="AH52">
            <v>0</v>
          </cell>
          <cell r="AI52">
            <v>0</v>
          </cell>
          <cell r="AJ52">
            <v>0</v>
          </cell>
          <cell r="AK52">
            <v>0</v>
          </cell>
          <cell r="AL52">
            <v>0</v>
          </cell>
          <cell r="AM52">
            <v>1716557.8499999999</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60195.743999999999</v>
          </cell>
          <cell r="T53">
            <v>59400.431999999993</v>
          </cell>
          <cell r="U53">
            <v>58562.784</v>
          </cell>
          <cell r="V53">
            <v>57706.991999999998</v>
          </cell>
          <cell r="W53">
            <v>56851.199999999997</v>
          </cell>
          <cell r="X53">
            <v>56025.647999999994</v>
          </cell>
          <cell r="Y53">
            <v>55248.480000000003</v>
          </cell>
          <cell r="Z53">
            <v>54546.912000000004</v>
          </cell>
          <cell r="AA53">
            <v>0</v>
          </cell>
          <cell r="AB53">
            <v>0</v>
          </cell>
          <cell r="AC53">
            <v>0</v>
          </cell>
          <cell r="AD53">
            <v>0</v>
          </cell>
          <cell r="AE53">
            <v>0</v>
          </cell>
          <cell r="AF53">
            <v>0</v>
          </cell>
          <cell r="AG53">
            <v>0</v>
          </cell>
          <cell r="AH53">
            <v>0</v>
          </cell>
          <cell r="AI53">
            <v>0</v>
          </cell>
          <cell r="AJ53">
            <v>0</v>
          </cell>
          <cell r="AK53">
            <v>0</v>
          </cell>
          <cell r="AL53">
            <v>0</v>
          </cell>
          <cell r="AM53">
            <v>705620.15999999992</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1381825.4309999999</v>
          </cell>
          <cell r="T54">
            <v>1350802.9395000001</v>
          </cell>
          <cell r="U54">
            <v>1320681.8204999999</v>
          </cell>
          <cell r="V54">
            <v>1292751.4949999999</v>
          </cell>
          <cell r="W54">
            <v>1267849.17</v>
          </cell>
          <cell r="X54">
            <v>1246133.7315</v>
          </cell>
          <cell r="Y54">
            <v>1227852.675</v>
          </cell>
          <cell r="Z54">
            <v>1213568.2124999999</v>
          </cell>
          <cell r="AA54">
            <v>0</v>
          </cell>
          <cell r="AB54">
            <v>0</v>
          </cell>
          <cell r="AC54">
            <v>0</v>
          </cell>
          <cell r="AD54">
            <v>0</v>
          </cell>
          <cell r="AE54">
            <v>0</v>
          </cell>
          <cell r="AF54">
            <v>0</v>
          </cell>
          <cell r="AG54">
            <v>0</v>
          </cell>
          <cell r="AH54">
            <v>0</v>
          </cell>
          <cell r="AI54">
            <v>0</v>
          </cell>
          <cell r="AJ54">
            <v>0</v>
          </cell>
          <cell r="AK54">
            <v>0</v>
          </cell>
          <cell r="AL54">
            <v>0</v>
          </cell>
          <cell r="AM54">
            <v>16105934.659499999</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370585.38300000003</v>
          </cell>
          <cell r="T55">
            <v>374251.26899999997</v>
          </cell>
          <cell r="U55">
            <v>377472.03899999999</v>
          </cell>
          <cell r="V55">
            <v>380079.67199999996</v>
          </cell>
          <cell r="W55">
            <v>381937.31099999999</v>
          </cell>
          <cell r="X55">
            <v>383086.41000000003</v>
          </cell>
          <cell r="Y55">
            <v>383601.93899999995</v>
          </cell>
          <cell r="Z55">
            <v>383576.21400000004</v>
          </cell>
          <cell r="AA55">
            <v>0</v>
          </cell>
          <cell r="AB55">
            <v>0</v>
          </cell>
          <cell r="AC55">
            <v>0</v>
          </cell>
          <cell r="AD55">
            <v>0</v>
          </cell>
          <cell r="AE55">
            <v>0</v>
          </cell>
          <cell r="AF55">
            <v>0</v>
          </cell>
          <cell r="AG55">
            <v>0</v>
          </cell>
          <cell r="AH55">
            <v>0</v>
          </cell>
          <cell r="AI55">
            <v>0</v>
          </cell>
          <cell r="AJ55">
            <v>0</v>
          </cell>
          <cell r="AK55">
            <v>0</v>
          </cell>
          <cell r="AL55">
            <v>0</v>
          </cell>
          <cell r="AM55">
            <v>4477445.6579999998</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271529.90249999997</v>
          </cell>
          <cell r="T56">
            <v>276268.3125</v>
          </cell>
          <cell r="U56">
            <v>280710.18</v>
          </cell>
          <cell r="V56">
            <v>284768.57999999996</v>
          </cell>
          <cell r="W56">
            <v>288390.78749999998</v>
          </cell>
          <cell r="X56">
            <v>291594.75750000001</v>
          </cell>
          <cell r="Y56">
            <v>294405.71250000002</v>
          </cell>
          <cell r="Z56">
            <v>296800.14</v>
          </cell>
          <cell r="AA56">
            <v>0</v>
          </cell>
          <cell r="AB56">
            <v>0</v>
          </cell>
          <cell r="AC56">
            <v>0</v>
          </cell>
          <cell r="AD56">
            <v>0</v>
          </cell>
          <cell r="AE56">
            <v>0</v>
          </cell>
          <cell r="AF56">
            <v>0</v>
          </cell>
          <cell r="AG56">
            <v>0</v>
          </cell>
          <cell r="AH56">
            <v>0</v>
          </cell>
          <cell r="AI56">
            <v>0</v>
          </cell>
          <cell r="AJ56">
            <v>0</v>
          </cell>
          <cell r="AK56">
            <v>0</v>
          </cell>
          <cell r="AL56">
            <v>0</v>
          </cell>
          <cell r="AM56">
            <v>3320777.3924999996</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39638.214</v>
          </cell>
          <cell r="T57">
            <v>38931.354000000007</v>
          </cell>
          <cell r="U57">
            <v>38253.599999999999</v>
          </cell>
          <cell r="V57">
            <v>37644.453000000001</v>
          </cell>
          <cell r="W57">
            <v>37103.913</v>
          </cell>
          <cell r="X57">
            <v>36611.19</v>
          </cell>
          <cell r="Y57">
            <v>36151.731</v>
          </cell>
          <cell r="Z57">
            <v>35731.773000000001</v>
          </cell>
          <cell r="AA57">
            <v>0</v>
          </cell>
          <cell r="AB57">
            <v>0</v>
          </cell>
          <cell r="AC57">
            <v>0</v>
          </cell>
          <cell r="AD57">
            <v>0</v>
          </cell>
          <cell r="AE57">
            <v>0</v>
          </cell>
          <cell r="AF57">
            <v>0</v>
          </cell>
          <cell r="AG57">
            <v>0</v>
          </cell>
          <cell r="AH57">
            <v>0</v>
          </cell>
          <cell r="AI57">
            <v>0</v>
          </cell>
          <cell r="AJ57">
            <v>0</v>
          </cell>
          <cell r="AK57">
            <v>0</v>
          </cell>
          <cell r="AL57">
            <v>0</v>
          </cell>
          <cell r="AM57">
            <v>464222.87999999995</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200982.22199999998</v>
          </cell>
          <cell r="T58">
            <v>197652.378</v>
          </cell>
          <cell r="U58">
            <v>194044.704</v>
          </cell>
          <cell r="V58">
            <v>190229.17199999999</v>
          </cell>
          <cell r="W58">
            <v>186255.174</v>
          </cell>
          <cell r="X58">
            <v>182190.62400000001</v>
          </cell>
          <cell r="Y58">
            <v>178138.42199999999</v>
          </cell>
          <cell r="Z58">
            <v>174224.106</v>
          </cell>
          <cell r="AA58">
            <v>0</v>
          </cell>
          <cell r="AB58">
            <v>0</v>
          </cell>
          <cell r="AC58">
            <v>0</v>
          </cell>
          <cell r="AD58">
            <v>0</v>
          </cell>
          <cell r="AE58">
            <v>0</v>
          </cell>
          <cell r="AF58">
            <v>0</v>
          </cell>
          <cell r="AG58">
            <v>0</v>
          </cell>
          <cell r="AH58">
            <v>0</v>
          </cell>
          <cell r="AI58">
            <v>0</v>
          </cell>
          <cell r="AJ58">
            <v>0</v>
          </cell>
          <cell r="AK58">
            <v>0</v>
          </cell>
          <cell r="AL58">
            <v>0</v>
          </cell>
          <cell r="AM58">
            <v>2333226.63</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5674951.926</v>
          </cell>
          <cell r="T59">
            <v>5640241.1099999994</v>
          </cell>
          <cell r="U59">
            <v>5605899.432</v>
          </cell>
          <cell r="V59">
            <v>5571356.4059999995</v>
          </cell>
          <cell r="W59">
            <v>5535911.2619999992</v>
          </cell>
          <cell r="X59">
            <v>5498938.2419999996</v>
          </cell>
          <cell r="Y59">
            <v>5460007.0139999995</v>
          </cell>
          <cell r="Z59">
            <v>5418949.7879999997</v>
          </cell>
          <cell r="AA59">
            <v>0</v>
          </cell>
          <cell r="AB59">
            <v>0</v>
          </cell>
          <cell r="AC59">
            <v>0</v>
          </cell>
          <cell r="AD59">
            <v>0</v>
          </cell>
          <cell r="AE59">
            <v>0</v>
          </cell>
          <cell r="AF59">
            <v>0</v>
          </cell>
          <cell r="AG59">
            <v>0</v>
          </cell>
          <cell r="AH59">
            <v>0</v>
          </cell>
          <cell r="AI59">
            <v>0</v>
          </cell>
          <cell r="AJ59">
            <v>0</v>
          </cell>
          <cell r="AK59">
            <v>0</v>
          </cell>
          <cell r="AL59">
            <v>0</v>
          </cell>
          <cell r="AM59">
            <v>67433073.75</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385603.34399999998</v>
          </cell>
          <cell r="T60">
            <v>380476.86599999998</v>
          </cell>
          <cell r="U60">
            <v>374677.42200000002</v>
          </cell>
          <cell r="V60">
            <v>368700.99</v>
          </cell>
          <cell r="W60">
            <v>363004.446</v>
          </cell>
          <cell r="X60">
            <v>357892.37400000001</v>
          </cell>
          <cell r="Y60">
            <v>353615.85</v>
          </cell>
          <cell r="Z60">
            <v>350388.90599999996</v>
          </cell>
          <cell r="AA60">
            <v>0</v>
          </cell>
          <cell r="AB60">
            <v>0</v>
          </cell>
          <cell r="AC60">
            <v>0</v>
          </cell>
          <cell r="AD60">
            <v>0</v>
          </cell>
          <cell r="AE60">
            <v>0</v>
          </cell>
          <cell r="AF60">
            <v>0</v>
          </cell>
          <cell r="AG60">
            <v>0</v>
          </cell>
          <cell r="AH60">
            <v>0</v>
          </cell>
          <cell r="AI60">
            <v>0</v>
          </cell>
          <cell r="AJ60">
            <v>0</v>
          </cell>
          <cell r="AK60">
            <v>0</v>
          </cell>
          <cell r="AL60">
            <v>0</v>
          </cell>
          <cell r="AM60">
            <v>4501181.16</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148481.36800000002</v>
          </cell>
          <cell r="T61">
            <v>149098.08199999999</v>
          </cell>
          <cell r="U61">
            <v>149342.984</v>
          </cell>
          <cell r="V61">
            <v>149303.39199999999</v>
          </cell>
          <cell r="W61">
            <v>149106.21599999999</v>
          </cell>
          <cell r="X61">
            <v>148793.4</v>
          </cell>
          <cell r="Y61">
            <v>148457.946</v>
          </cell>
          <cell r="Z61">
            <v>148196.58000000002</v>
          </cell>
          <cell r="AA61">
            <v>0</v>
          </cell>
          <cell r="AB61">
            <v>0</v>
          </cell>
          <cell r="AC61">
            <v>0</v>
          </cell>
          <cell r="AD61">
            <v>0</v>
          </cell>
          <cell r="AE61">
            <v>0</v>
          </cell>
          <cell r="AF61">
            <v>0</v>
          </cell>
          <cell r="AG61">
            <v>0</v>
          </cell>
          <cell r="AH61">
            <v>0</v>
          </cell>
          <cell r="AI61">
            <v>0</v>
          </cell>
          <cell r="AJ61">
            <v>0</v>
          </cell>
          <cell r="AK61">
            <v>0</v>
          </cell>
          <cell r="AL61">
            <v>0</v>
          </cell>
          <cell r="AM61">
            <v>1768664.9959999998</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122658.594</v>
          </cell>
          <cell r="T62">
            <v>123436.641</v>
          </cell>
          <cell r="U62">
            <v>123550.3</v>
          </cell>
          <cell r="V62">
            <v>123203.43000000001</v>
          </cell>
          <cell r="W62">
            <v>122535.23099999999</v>
          </cell>
          <cell r="X62">
            <v>121667.7</v>
          </cell>
          <cell r="Y62">
            <v>120761.80200000001</v>
          </cell>
          <cell r="Z62">
            <v>118650.609</v>
          </cell>
          <cell r="AA62">
            <v>0</v>
          </cell>
          <cell r="AB62">
            <v>0</v>
          </cell>
          <cell r="AC62">
            <v>0</v>
          </cell>
          <cell r="AD62">
            <v>0</v>
          </cell>
          <cell r="AE62">
            <v>0</v>
          </cell>
          <cell r="AF62">
            <v>0</v>
          </cell>
          <cell r="AG62">
            <v>0</v>
          </cell>
          <cell r="AH62">
            <v>0</v>
          </cell>
          <cell r="AI62">
            <v>0</v>
          </cell>
          <cell r="AJ62">
            <v>0</v>
          </cell>
          <cell r="AK62">
            <v>0</v>
          </cell>
          <cell r="AL62">
            <v>0</v>
          </cell>
          <cell r="AM62">
            <v>1443418.872</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1134391.5000000002</v>
          </cell>
          <cell r="T63">
            <v>1139187.3569999998</v>
          </cell>
          <cell r="U63">
            <v>1141882.335</v>
          </cell>
          <cell r="V63">
            <v>1142501.1839999999</v>
          </cell>
          <cell r="W63">
            <v>1141346.0519999999</v>
          </cell>
          <cell r="X63">
            <v>1138684.932</v>
          </cell>
          <cell r="Y63">
            <v>1134522.774</v>
          </cell>
          <cell r="Z63">
            <v>1129084.1099999999</v>
          </cell>
          <cell r="AA63">
            <v>0</v>
          </cell>
          <cell r="AB63">
            <v>0</v>
          </cell>
          <cell r="AC63">
            <v>0</v>
          </cell>
          <cell r="AD63">
            <v>0</v>
          </cell>
          <cell r="AE63">
            <v>0</v>
          </cell>
          <cell r="AF63">
            <v>0</v>
          </cell>
          <cell r="AG63">
            <v>0</v>
          </cell>
          <cell r="AH63">
            <v>0</v>
          </cell>
          <cell r="AI63">
            <v>0</v>
          </cell>
          <cell r="AJ63">
            <v>0</v>
          </cell>
          <cell r="AK63">
            <v>0</v>
          </cell>
          <cell r="AL63">
            <v>0</v>
          </cell>
          <cell r="AM63">
            <v>13544641.142999997</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1996.1494828337161</v>
          </cell>
          <cell r="T64">
            <v>2008.4674400979445</v>
          </cell>
          <cell r="U64">
            <v>2021.3264750993119</v>
          </cell>
          <cell r="V64">
            <v>2032.0208630047991</v>
          </cell>
          <cell r="W64">
            <v>2046.8522995531896</v>
          </cell>
          <cell r="X64">
            <v>2057.5504113368183</v>
          </cell>
          <cell r="Y64">
            <v>2072.9866233039638</v>
          </cell>
          <cell r="Z64">
            <v>2088.8332952109408</v>
          </cell>
          <cell r="AA64">
            <v>0</v>
          </cell>
          <cell r="AB64">
            <v>0</v>
          </cell>
          <cell r="AC64">
            <v>0</v>
          </cell>
          <cell r="AD64">
            <v>0</v>
          </cell>
          <cell r="AE64">
            <v>0</v>
          </cell>
          <cell r="AF64">
            <v>0</v>
          </cell>
          <cell r="AG64">
            <v>0</v>
          </cell>
          <cell r="AH64">
            <v>0</v>
          </cell>
          <cell r="AI64">
            <v>0</v>
          </cell>
          <cell r="AJ64">
            <v>0</v>
          </cell>
          <cell r="AK64">
            <v>0</v>
          </cell>
          <cell r="AL64">
            <v>0</v>
          </cell>
          <cell r="AM64">
            <v>24018.168075219502</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4486.3450000000012</v>
          </cell>
          <cell r="T65">
            <v>4599.6860000000006</v>
          </cell>
          <cell r="U65">
            <v>4713.5630000000001</v>
          </cell>
          <cell r="V65">
            <v>4819.5700000000006</v>
          </cell>
          <cell r="W65">
            <v>4921.5150000000012</v>
          </cell>
          <cell r="X65">
            <v>5011.6760000000004</v>
          </cell>
          <cell r="Y65">
            <v>5095.7790000000014</v>
          </cell>
          <cell r="Z65">
            <v>5165.4280000000008</v>
          </cell>
          <cell r="AA65">
            <v>0</v>
          </cell>
          <cell r="AB65">
            <v>0</v>
          </cell>
          <cell r="AC65">
            <v>0</v>
          </cell>
          <cell r="AD65">
            <v>0</v>
          </cell>
          <cell r="AE65">
            <v>0</v>
          </cell>
          <cell r="AF65">
            <v>0</v>
          </cell>
          <cell r="AG65">
            <v>0</v>
          </cell>
          <cell r="AH65">
            <v>0</v>
          </cell>
          <cell r="AI65">
            <v>0</v>
          </cell>
          <cell r="AJ65">
            <v>0</v>
          </cell>
          <cell r="AK65">
            <v>0</v>
          </cell>
          <cell r="AL65">
            <v>0</v>
          </cell>
          <cell r="AM65">
            <v>55751.919000000002</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13589.016</v>
          </cell>
          <cell r="T66">
            <v>13484.393999999998</v>
          </cell>
          <cell r="U66">
            <v>13385.694</v>
          </cell>
          <cell r="V66">
            <v>13286.993999999999</v>
          </cell>
          <cell r="W66">
            <v>13192.241999999998</v>
          </cell>
          <cell r="X66">
            <v>13101.438</v>
          </cell>
          <cell r="Y66">
            <v>13006.686</v>
          </cell>
          <cell r="Z66">
            <v>12913.907999999999</v>
          </cell>
          <cell r="AA66">
            <v>0</v>
          </cell>
          <cell r="AB66">
            <v>0</v>
          </cell>
          <cell r="AC66">
            <v>0</v>
          </cell>
          <cell r="AD66">
            <v>0</v>
          </cell>
          <cell r="AE66">
            <v>0</v>
          </cell>
          <cell r="AF66">
            <v>0</v>
          </cell>
          <cell r="AG66">
            <v>0</v>
          </cell>
          <cell r="AH66">
            <v>0</v>
          </cell>
          <cell r="AI66">
            <v>0</v>
          </cell>
          <cell r="AJ66">
            <v>0</v>
          </cell>
          <cell r="AK66">
            <v>0</v>
          </cell>
          <cell r="AL66">
            <v>0</v>
          </cell>
          <cell r="AM66">
            <v>161544.26399999997</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152191.158</v>
          </cell>
          <cell r="T67">
            <v>149643.35400000002</v>
          </cell>
          <cell r="U67">
            <v>146714.82</v>
          </cell>
          <cell r="V67">
            <v>143578.42799999999</v>
          </cell>
          <cell r="W67">
            <v>140316.49800000002</v>
          </cell>
          <cell r="X67">
            <v>136926.97200000001</v>
          </cell>
          <cell r="Y67">
            <v>133448.95199999999</v>
          </cell>
          <cell r="Z67">
            <v>129995.628</v>
          </cell>
          <cell r="AA67">
            <v>0</v>
          </cell>
          <cell r="AB67">
            <v>0</v>
          </cell>
          <cell r="AC67">
            <v>0</v>
          </cell>
          <cell r="AD67">
            <v>0</v>
          </cell>
          <cell r="AE67">
            <v>0</v>
          </cell>
          <cell r="AF67">
            <v>0</v>
          </cell>
          <cell r="AG67">
            <v>0</v>
          </cell>
          <cell r="AH67">
            <v>0</v>
          </cell>
          <cell r="AI67">
            <v>0</v>
          </cell>
          <cell r="AJ67">
            <v>0</v>
          </cell>
          <cell r="AK67">
            <v>0</v>
          </cell>
          <cell r="AL67">
            <v>0</v>
          </cell>
          <cell r="AM67">
            <v>1749850.5640000002</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46524.491999999998</v>
          </cell>
          <cell r="T68">
            <v>45946.824000000008</v>
          </cell>
          <cell r="U68">
            <v>45106.404000000002</v>
          </cell>
          <cell r="V68">
            <v>44066.988000000005</v>
          </cell>
          <cell r="W68">
            <v>42878.807999999997</v>
          </cell>
          <cell r="X68">
            <v>41595.960000000006</v>
          </cell>
          <cell r="Y68">
            <v>40282.199999999997</v>
          </cell>
          <cell r="Z68">
            <v>39005.148000000001</v>
          </cell>
          <cell r="AA68">
            <v>0</v>
          </cell>
          <cell r="AB68">
            <v>0</v>
          </cell>
          <cell r="AC68">
            <v>0</v>
          </cell>
          <cell r="AD68">
            <v>0</v>
          </cell>
          <cell r="AE68">
            <v>0</v>
          </cell>
          <cell r="AF68">
            <v>0</v>
          </cell>
          <cell r="AG68">
            <v>0</v>
          </cell>
          <cell r="AH68">
            <v>0</v>
          </cell>
          <cell r="AI68">
            <v>0</v>
          </cell>
          <cell r="AJ68">
            <v>0</v>
          </cell>
          <cell r="AK68">
            <v>0</v>
          </cell>
          <cell r="AL68">
            <v>0</v>
          </cell>
          <cell r="AM68">
            <v>530062.14000000013</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3256802.4510000004</v>
          </cell>
          <cell r="T69">
            <v>3194959.1309999996</v>
          </cell>
          <cell r="U69">
            <v>3127253.3250000002</v>
          </cell>
          <cell r="V69">
            <v>3056451.2790000001</v>
          </cell>
          <cell r="W69">
            <v>2985050.355</v>
          </cell>
          <cell r="X69">
            <v>2915490.8790000002</v>
          </cell>
          <cell r="Y69">
            <v>2850455.58</v>
          </cell>
          <cell r="Z69">
            <v>2792610.8909999998</v>
          </cell>
          <cell r="AA69">
            <v>0</v>
          </cell>
          <cell r="AB69">
            <v>0</v>
          </cell>
          <cell r="AC69">
            <v>0</v>
          </cell>
          <cell r="AD69">
            <v>0</v>
          </cell>
          <cell r="AE69">
            <v>0</v>
          </cell>
          <cell r="AF69">
            <v>0</v>
          </cell>
          <cell r="AG69">
            <v>0</v>
          </cell>
          <cell r="AH69">
            <v>0</v>
          </cell>
          <cell r="AI69">
            <v>0</v>
          </cell>
          <cell r="AJ69">
            <v>0</v>
          </cell>
          <cell r="AK69">
            <v>0</v>
          </cell>
          <cell r="AL69">
            <v>0</v>
          </cell>
          <cell r="AM69">
            <v>37627011.786000006</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1089044.2079999999</v>
          </cell>
          <cell r="T70">
            <v>1065683.8500000001</v>
          </cell>
          <cell r="U70">
            <v>1038409.176</v>
          </cell>
          <cell r="V70">
            <v>1007605.032</v>
          </cell>
          <cell r="W70">
            <v>973837.36800000002</v>
          </cell>
          <cell r="X70">
            <v>938466.522</v>
          </cell>
          <cell r="Y70">
            <v>903130.66199999989</v>
          </cell>
          <cell r="Z70">
            <v>869336.24400000006</v>
          </cell>
          <cell r="AA70">
            <v>0</v>
          </cell>
          <cell r="AB70">
            <v>0</v>
          </cell>
          <cell r="AC70">
            <v>0</v>
          </cell>
          <cell r="AD70">
            <v>0</v>
          </cell>
          <cell r="AE70">
            <v>0</v>
          </cell>
          <cell r="AF70">
            <v>0</v>
          </cell>
          <cell r="AG70">
            <v>0</v>
          </cell>
          <cell r="AH70">
            <v>0</v>
          </cell>
          <cell r="AI70">
            <v>0</v>
          </cell>
          <cell r="AJ70">
            <v>0</v>
          </cell>
          <cell r="AK70">
            <v>0</v>
          </cell>
          <cell r="AL70">
            <v>0</v>
          </cell>
          <cell r="AM70">
            <v>12392794.428000003</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2472999.48</v>
          </cell>
          <cell r="T71">
            <v>2455346.838</v>
          </cell>
          <cell r="U71">
            <v>2437771.602</v>
          </cell>
          <cell r="V71">
            <v>2420528.3970000003</v>
          </cell>
          <cell r="W71">
            <v>2403800.5529999998</v>
          </cell>
          <cell r="X71">
            <v>2387608.44</v>
          </cell>
          <cell r="Y71">
            <v>2371962.2430000002</v>
          </cell>
          <cell r="Z71">
            <v>2356914.9239999996</v>
          </cell>
          <cell r="AA71">
            <v>0</v>
          </cell>
          <cell r="AB71">
            <v>0</v>
          </cell>
          <cell r="AC71">
            <v>0</v>
          </cell>
          <cell r="AD71">
            <v>0</v>
          </cell>
          <cell r="AE71">
            <v>0</v>
          </cell>
          <cell r="AF71">
            <v>0</v>
          </cell>
          <cell r="AG71">
            <v>0</v>
          </cell>
          <cell r="AH71">
            <v>0</v>
          </cell>
          <cell r="AI71">
            <v>0</v>
          </cell>
          <cell r="AJ71">
            <v>0</v>
          </cell>
          <cell r="AK71">
            <v>0</v>
          </cell>
          <cell r="AL71">
            <v>0</v>
          </cell>
          <cell r="AM71">
            <v>29366060.136</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777646.17</v>
          </cell>
          <cell r="T72">
            <v>771581.70600000012</v>
          </cell>
          <cell r="U72">
            <v>764037.0780000001</v>
          </cell>
          <cell r="V72">
            <v>755272.47600000014</v>
          </cell>
          <cell r="W72">
            <v>745435.63500000013</v>
          </cell>
          <cell r="X72">
            <v>734792.77200000011</v>
          </cell>
          <cell r="Y72">
            <v>723793.45500000007</v>
          </cell>
          <cell r="Z72">
            <v>713034.16800000006</v>
          </cell>
          <cell r="AA72">
            <v>0</v>
          </cell>
          <cell r="AB72">
            <v>0</v>
          </cell>
          <cell r="AC72">
            <v>0</v>
          </cell>
          <cell r="AD72">
            <v>0</v>
          </cell>
          <cell r="AE72">
            <v>0</v>
          </cell>
          <cell r="AF72">
            <v>0</v>
          </cell>
          <cell r="AG72">
            <v>0</v>
          </cell>
          <cell r="AH72">
            <v>0</v>
          </cell>
          <cell r="AI72">
            <v>0</v>
          </cell>
          <cell r="AJ72">
            <v>0</v>
          </cell>
          <cell r="AK72">
            <v>0</v>
          </cell>
          <cell r="AL72">
            <v>0</v>
          </cell>
          <cell r="AM72">
            <v>9120972.2389999982</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228812.26199999999</v>
          </cell>
          <cell r="T73">
            <v>217876.302</v>
          </cell>
          <cell r="U73">
            <v>207587.81399999998</v>
          </cell>
          <cell r="V73">
            <v>198663.36</v>
          </cell>
          <cell r="W73">
            <v>191493.79199999999</v>
          </cell>
          <cell r="X73">
            <v>185929.08599999998</v>
          </cell>
          <cell r="Y73">
            <v>181850.802</v>
          </cell>
          <cell r="Z73">
            <v>179383.302</v>
          </cell>
          <cell r="AA73">
            <v>0</v>
          </cell>
          <cell r="AB73">
            <v>0</v>
          </cell>
          <cell r="AC73">
            <v>0</v>
          </cell>
          <cell r="AD73">
            <v>0</v>
          </cell>
          <cell r="AE73">
            <v>0</v>
          </cell>
          <cell r="AF73">
            <v>0</v>
          </cell>
          <cell r="AG73">
            <v>0</v>
          </cell>
          <cell r="AH73">
            <v>0</v>
          </cell>
          <cell r="AI73">
            <v>0</v>
          </cell>
          <cell r="AJ73">
            <v>0</v>
          </cell>
          <cell r="AK73">
            <v>0</v>
          </cell>
          <cell r="AL73">
            <v>0</v>
          </cell>
          <cell r="AM73">
            <v>2593910.0720000002</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1585112.8640000001</v>
          </cell>
          <cell r="T74">
            <v>1592227.8200000003</v>
          </cell>
          <cell r="U74">
            <v>1598803.1000000003</v>
          </cell>
          <cell r="V74">
            <v>1605490.0220000003</v>
          </cell>
          <cell r="W74">
            <v>1612768.7960000006</v>
          </cell>
          <cell r="X74">
            <v>1620779.4080000003</v>
          </cell>
          <cell r="Y74">
            <v>1629753.2160000005</v>
          </cell>
          <cell r="Z74">
            <v>1640037.7300000004</v>
          </cell>
          <cell r="AA74">
            <v>0</v>
          </cell>
          <cell r="AB74">
            <v>0</v>
          </cell>
          <cell r="AC74">
            <v>0</v>
          </cell>
          <cell r="AD74">
            <v>0</v>
          </cell>
          <cell r="AE74">
            <v>0</v>
          </cell>
          <cell r="AF74">
            <v>0</v>
          </cell>
          <cell r="AG74">
            <v>0</v>
          </cell>
          <cell r="AH74">
            <v>0</v>
          </cell>
          <cell r="AI74">
            <v>0</v>
          </cell>
          <cell r="AJ74">
            <v>0</v>
          </cell>
          <cell r="AK74">
            <v>0</v>
          </cell>
          <cell r="AL74">
            <v>0</v>
          </cell>
          <cell r="AM74">
            <v>19117991.982999999</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561366.95000000007</v>
          </cell>
          <cell r="T75">
            <v>577262.82400000002</v>
          </cell>
          <cell r="U75">
            <v>594232.53200000001</v>
          </cell>
          <cell r="V75">
            <v>611752.02400000009</v>
          </cell>
          <cell r="W75">
            <v>629063.65200000012</v>
          </cell>
          <cell r="X75">
            <v>645359.68000000005</v>
          </cell>
          <cell r="Y75">
            <v>660040.42100000009</v>
          </cell>
          <cell r="Z75">
            <v>672851.84400000016</v>
          </cell>
          <cell r="AA75">
            <v>0</v>
          </cell>
          <cell r="AB75">
            <v>0</v>
          </cell>
          <cell r="AC75">
            <v>0</v>
          </cell>
          <cell r="AD75">
            <v>0</v>
          </cell>
          <cell r="AE75">
            <v>0</v>
          </cell>
          <cell r="AF75">
            <v>0</v>
          </cell>
          <cell r="AG75">
            <v>0</v>
          </cell>
          <cell r="AH75">
            <v>0</v>
          </cell>
          <cell r="AI75">
            <v>0</v>
          </cell>
          <cell r="AJ75">
            <v>0</v>
          </cell>
          <cell r="AK75">
            <v>0</v>
          </cell>
          <cell r="AL75">
            <v>0</v>
          </cell>
          <cell r="AM75">
            <v>7060050.3720000004</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1059162.8399999999</v>
          </cell>
          <cell r="Q76">
            <v>893200.95</v>
          </cell>
          <cell r="R76">
            <v>904555.98499999999</v>
          </cell>
          <cell r="S76">
            <v>917268.48000000021</v>
          </cell>
          <cell r="T76">
            <v>930777.08000000007</v>
          </cell>
          <cell r="U76">
            <v>944987.25</v>
          </cell>
          <cell r="V76">
            <v>959884.57500000019</v>
          </cell>
          <cell r="W76">
            <v>975555.81500000006</v>
          </cell>
          <cell r="X76">
            <v>992021.49500000011</v>
          </cell>
          <cell r="Y76">
            <v>1009141.2375000002</v>
          </cell>
          <cell r="Z76">
            <v>1026624.0650000001</v>
          </cell>
          <cell r="AA76">
            <v>832539.96000000008</v>
          </cell>
          <cell r="AB76">
            <v>846452.10000000009</v>
          </cell>
          <cell r="AC76">
            <v>860020.64000000013</v>
          </cell>
          <cell r="AD76">
            <v>872984.97000000009</v>
          </cell>
          <cell r="AE76">
            <v>885069.68000000017</v>
          </cell>
          <cell r="AF76">
            <v>896009.28000000014</v>
          </cell>
          <cell r="AG76">
            <v>905607.90000000014</v>
          </cell>
          <cell r="AH76">
            <v>903814.20000000019</v>
          </cell>
          <cell r="AI76">
            <v>900756.00000000012</v>
          </cell>
          <cell r="AJ76">
            <v>896448.60000000009</v>
          </cell>
          <cell r="AK76">
            <v>890875.80000000016</v>
          </cell>
          <cell r="AL76">
            <v>884041.20000000019</v>
          </cell>
          <cell r="AM76">
            <v>21187800.102500003</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51740.122499999998</v>
          </cell>
          <cell r="T77">
            <v>52025.985000000001</v>
          </cell>
          <cell r="U77">
            <v>52258.635000000002</v>
          </cell>
          <cell r="V77">
            <v>52437.33</v>
          </cell>
          <cell r="W77">
            <v>52571.722499999996</v>
          </cell>
          <cell r="X77">
            <v>52669.237499999996</v>
          </cell>
          <cell r="Y77">
            <v>52709.084999999999</v>
          </cell>
          <cell r="Z77">
            <v>52675.424999999996</v>
          </cell>
          <cell r="AA77">
            <v>0</v>
          </cell>
          <cell r="AB77">
            <v>0</v>
          </cell>
          <cell r="AC77">
            <v>0</v>
          </cell>
          <cell r="AD77">
            <v>0</v>
          </cell>
          <cell r="AE77">
            <v>0</v>
          </cell>
          <cell r="AF77">
            <v>0</v>
          </cell>
          <cell r="AG77">
            <v>0</v>
          </cell>
          <cell r="AH77">
            <v>0</v>
          </cell>
          <cell r="AI77">
            <v>0</v>
          </cell>
          <cell r="AJ77">
            <v>0</v>
          </cell>
          <cell r="AK77">
            <v>0</v>
          </cell>
          <cell r="AL77">
            <v>0</v>
          </cell>
          <cell r="AM77">
            <v>582147.22499999998</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1320685.7250000001</v>
          </cell>
          <cell r="Q78">
            <v>1092681.6875</v>
          </cell>
          <cell r="R78">
            <v>1078702.4375</v>
          </cell>
          <cell r="S78">
            <v>1060695.1875</v>
          </cell>
          <cell r="T78">
            <v>1040613.375</v>
          </cell>
          <cell r="U78">
            <v>1019776.3124999999</v>
          </cell>
          <cell r="V78">
            <v>998986.74999999988</v>
          </cell>
          <cell r="W78">
            <v>978425.18749999988</v>
          </cell>
          <cell r="X78">
            <v>957737.75</v>
          </cell>
          <cell r="Y78">
            <v>936894.74999999988</v>
          </cell>
          <cell r="Z78">
            <v>916474.5</v>
          </cell>
          <cell r="AA78">
            <v>0</v>
          </cell>
          <cell r="AB78">
            <v>0</v>
          </cell>
          <cell r="AC78">
            <v>0</v>
          </cell>
          <cell r="AD78">
            <v>0</v>
          </cell>
          <cell r="AE78">
            <v>0</v>
          </cell>
          <cell r="AF78">
            <v>0</v>
          </cell>
          <cell r="AG78">
            <v>0</v>
          </cell>
          <cell r="AH78">
            <v>0</v>
          </cell>
          <cell r="AI78">
            <v>0</v>
          </cell>
          <cell r="AJ78">
            <v>0</v>
          </cell>
          <cell r="AK78">
            <v>0</v>
          </cell>
          <cell r="AL78">
            <v>0</v>
          </cell>
          <cell r="AM78">
            <v>11401673.6625</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1059658.6000000001</v>
          </cell>
          <cell r="T79">
            <v>1081019.4849999999</v>
          </cell>
          <cell r="U79">
            <v>1102422.2300000002</v>
          </cell>
          <cell r="V79">
            <v>1123752.175</v>
          </cell>
          <cell r="W79">
            <v>1144970.19</v>
          </cell>
          <cell r="X79">
            <v>1166065.1275000002</v>
          </cell>
          <cell r="Y79">
            <v>1186964.1875</v>
          </cell>
          <cell r="Z79">
            <v>1207520.405</v>
          </cell>
          <cell r="AA79">
            <v>0</v>
          </cell>
          <cell r="AB79">
            <v>0</v>
          </cell>
          <cell r="AC79">
            <v>0</v>
          </cell>
          <cell r="AD79">
            <v>0</v>
          </cell>
          <cell r="AE79">
            <v>0</v>
          </cell>
          <cell r="AF79">
            <v>0</v>
          </cell>
          <cell r="AG79">
            <v>0</v>
          </cell>
          <cell r="AH79">
            <v>0</v>
          </cell>
          <cell r="AI79">
            <v>0</v>
          </cell>
          <cell r="AJ79">
            <v>0</v>
          </cell>
          <cell r="AK79">
            <v>0</v>
          </cell>
          <cell r="AL79">
            <v>0</v>
          </cell>
          <cell r="AM79">
            <v>12322375.064999999</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2165.31</v>
          </cell>
          <cell r="Q80">
            <v>1811.7750000000001</v>
          </cell>
          <cell r="R80">
            <v>1819.37</v>
          </cell>
          <cell r="S80">
            <v>1825.2500000000002</v>
          </cell>
          <cell r="T80">
            <v>1831.3749999999998</v>
          </cell>
          <cell r="U80">
            <v>1837.5</v>
          </cell>
          <cell r="V80">
            <v>1839.2150000000001</v>
          </cell>
          <cell r="W80">
            <v>1841.665</v>
          </cell>
          <cell r="X80">
            <v>1841.1750000000002</v>
          </cell>
          <cell r="Y80">
            <v>1838.7249999999999</v>
          </cell>
          <cell r="Z80">
            <v>1833.8249999999998</v>
          </cell>
          <cell r="AA80">
            <v>0</v>
          </cell>
          <cell r="AB80">
            <v>0</v>
          </cell>
          <cell r="AC80">
            <v>0</v>
          </cell>
          <cell r="AD80">
            <v>0</v>
          </cell>
          <cell r="AE80">
            <v>0</v>
          </cell>
          <cell r="AF80">
            <v>0</v>
          </cell>
          <cell r="AG80">
            <v>0</v>
          </cell>
          <cell r="AH80">
            <v>0</v>
          </cell>
          <cell r="AI80">
            <v>0</v>
          </cell>
          <cell r="AJ80">
            <v>0</v>
          </cell>
          <cell r="AK80">
            <v>0</v>
          </cell>
          <cell r="AL80">
            <v>0</v>
          </cell>
          <cell r="AM80">
            <v>20485.184999999998</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44125.125</v>
          </cell>
          <cell r="T81">
            <v>43084.875</v>
          </cell>
          <cell r="U81">
            <v>42020.875</v>
          </cell>
          <cell r="V81">
            <v>40961.624999999993</v>
          </cell>
          <cell r="W81">
            <v>39936.8125</v>
          </cell>
          <cell r="X81">
            <v>38967.8125</v>
          </cell>
          <cell r="Y81">
            <v>38076</v>
          </cell>
          <cell r="Z81">
            <v>37280.375</v>
          </cell>
          <cell r="AA81">
            <v>0</v>
          </cell>
          <cell r="AB81">
            <v>0</v>
          </cell>
          <cell r="AC81">
            <v>0</v>
          </cell>
          <cell r="AD81">
            <v>0</v>
          </cell>
          <cell r="AE81">
            <v>0</v>
          </cell>
          <cell r="AF81">
            <v>0</v>
          </cell>
          <cell r="AG81">
            <v>0</v>
          </cell>
          <cell r="AH81">
            <v>0</v>
          </cell>
          <cell r="AI81">
            <v>0</v>
          </cell>
          <cell r="AJ81">
            <v>0</v>
          </cell>
          <cell r="AK81">
            <v>0</v>
          </cell>
          <cell r="AL81">
            <v>0</v>
          </cell>
          <cell r="AM81">
            <v>471763.82499999995</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183989.19</v>
          </cell>
          <cell r="Q82">
            <v>153172.5</v>
          </cell>
          <cell r="R82">
            <v>152341.625</v>
          </cell>
          <cell r="S82">
            <v>150925</v>
          </cell>
          <cell r="T82">
            <v>149058.22500000001</v>
          </cell>
          <cell r="U82">
            <v>146886.6</v>
          </cell>
          <cell r="V82">
            <v>144545.53750000001</v>
          </cell>
          <cell r="W82">
            <v>142142.70000000001</v>
          </cell>
          <cell r="X82">
            <v>139761.25000000003</v>
          </cell>
          <cell r="Y82">
            <v>137507.55000000002</v>
          </cell>
          <cell r="Z82">
            <v>135514.46250000002</v>
          </cell>
          <cell r="AA82">
            <v>0</v>
          </cell>
          <cell r="AB82">
            <v>0</v>
          </cell>
          <cell r="AC82">
            <v>0</v>
          </cell>
          <cell r="AD82">
            <v>0</v>
          </cell>
          <cell r="AE82">
            <v>0</v>
          </cell>
          <cell r="AF82">
            <v>0</v>
          </cell>
          <cell r="AG82">
            <v>0</v>
          </cell>
          <cell r="AH82">
            <v>0</v>
          </cell>
          <cell r="AI82">
            <v>0</v>
          </cell>
          <cell r="AJ82">
            <v>0</v>
          </cell>
          <cell r="AK82">
            <v>0</v>
          </cell>
          <cell r="AL82">
            <v>0</v>
          </cell>
          <cell r="AM82">
            <v>1635844.6400000001</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4362498.72</v>
          </cell>
          <cell r="Q83">
            <v>3619403.9999999995</v>
          </cell>
          <cell r="R83">
            <v>3598850.4</v>
          </cell>
          <cell r="S83">
            <v>3575377.1999999997</v>
          </cell>
          <cell r="T83">
            <v>3550257.6</v>
          </cell>
          <cell r="U83">
            <v>3523680</v>
          </cell>
          <cell r="V83">
            <v>3495562.8</v>
          </cell>
          <cell r="W83">
            <v>3465655.1999999997</v>
          </cell>
          <cell r="X83">
            <v>3433782</v>
          </cell>
          <cell r="Y83">
            <v>3399990</v>
          </cell>
          <cell r="Z83">
            <v>3364573.2</v>
          </cell>
          <cell r="AA83">
            <v>0</v>
          </cell>
          <cell r="AB83">
            <v>0</v>
          </cell>
          <cell r="AC83">
            <v>0</v>
          </cell>
          <cell r="AD83">
            <v>0</v>
          </cell>
          <cell r="AE83">
            <v>0</v>
          </cell>
          <cell r="AF83">
            <v>0</v>
          </cell>
          <cell r="AG83">
            <v>0</v>
          </cell>
          <cell r="AH83">
            <v>0</v>
          </cell>
          <cell r="AI83">
            <v>0</v>
          </cell>
          <cell r="AJ83">
            <v>0</v>
          </cell>
          <cell r="AK83">
            <v>0</v>
          </cell>
          <cell r="AL83">
            <v>0</v>
          </cell>
          <cell r="AM83">
            <v>39389631.120000005</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4769.9550000000008</v>
          </cell>
          <cell r="Q84">
            <v>4027.2075000000004</v>
          </cell>
          <cell r="R84">
            <v>4069.3500000000004</v>
          </cell>
          <cell r="S84">
            <v>4111.665</v>
          </cell>
          <cell r="T84">
            <v>4153.93</v>
          </cell>
          <cell r="U84">
            <v>4196.1450000000004</v>
          </cell>
          <cell r="V84">
            <v>4236.8850000000002</v>
          </cell>
          <cell r="W84">
            <v>4279.2225000000008</v>
          </cell>
          <cell r="X84">
            <v>4268.4000000000005</v>
          </cell>
          <cell r="Y84">
            <v>4263.6000000000004</v>
          </cell>
          <cell r="Z84">
            <v>4261.2000000000007</v>
          </cell>
          <cell r="AA84">
            <v>0</v>
          </cell>
          <cell r="AB84">
            <v>0</v>
          </cell>
          <cell r="AC84">
            <v>0</v>
          </cell>
          <cell r="AD84">
            <v>0</v>
          </cell>
          <cell r="AE84">
            <v>0</v>
          </cell>
          <cell r="AF84">
            <v>0</v>
          </cell>
          <cell r="AG84">
            <v>0</v>
          </cell>
          <cell r="AH84">
            <v>0</v>
          </cell>
          <cell r="AI84">
            <v>0</v>
          </cell>
          <cell r="AJ84">
            <v>0</v>
          </cell>
          <cell r="AK84">
            <v>0</v>
          </cell>
          <cell r="AL84">
            <v>0</v>
          </cell>
          <cell r="AM84">
            <v>46637.560000000012</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11379.27</v>
          </cell>
          <cell r="Q85">
            <v>9563.5750000000007</v>
          </cell>
          <cell r="R85">
            <v>9619.1899999999987</v>
          </cell>
          <cell r="S85">
            <v>9669.4150000000009</v>
          </cell>
          <cell r="T85">
            <v>9712.0450000000001</v>
          </cell>
          <cell r="U85">
            <v>9750.2649999999994</v>
          </cell>
          <cell r="V85">
            <v>9785.0550000000003</v>
          </cell>
          <cell r="W85">
            <v>9813.23</v>
          </cell>
          <cell r="X85">
            <v>9838.2199999999975</v>
          </cell>
          <cell r="Y85">
            <v>9859.5349999999999</v>
          </cell>
          <cell r="Z85">
            <v>9877.1750000000011</v>
          </cell>
          <cell r="AA85">
            <v>0</v>
          </cell>
          <cell r="AB85">
            <v>0</v>
          </cell>
          <cell r="AC85">
            <v>0</v>
          </cell>
          <cell r="AD85">
            <v>0</v>
          </cell>
          <cell r="AE85">
            <v>0</v>
          </cell>
          <cell r="AF85">
            <v>0</v>
          </cell>
          <cell r="AG85">
            <v>0</v>
          </cell>
          <cell r="AH85">
            <v>0</v>
          </cell>
          <cell r="AI85">
            <v>0</v>
          </cell>
          <cell r="AJ85">
            <v>0</v>
          </cell>
          <cell r="AK85">
            <v>0</v>
          </cell>
          <cell r="AL85">
            <v>0</v>
          </cell>
          <cell r="AM85">
            <v>108866.97500000001</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464565.64499999996</v>
          </cell>
          <cell r="Q86">
            <v>399403.91249999998</v>
          </cell>
          <cell r="R86">
            <v>409777.54500000004</v>
          </cell>
          <cell r="S86">
            <v>420256.1225</v>
          </cell>
          <cell r="T86">
            <v>425172.60000000003</v>
          </cell>
          <cell r="U86">
            <v>430961.17500000005</v>
          </cell>
          <cell r="V86">
            <v>436701.6</v>
          </cell>
          <cell r="W86">
            <v>442393.42499999999</v>
          </cell>
          <cell r="X86">
            <v>448023.375</v>
          </cell>
          <cell r="Y86">
            <v>453572.1</v>
          </cell>
          <cell r="Z86">
            <v>459025.65</v>
          </cell>
          <cell r="AA86">
            <v>0</v>
          </cell>
          <cell r="AB86">
            <v>0</v>
          </cell>
          <cell r="AC86">
            <v>0</v>
          </cell>
          <cell r="AD86">
            <v>0</v>
          </cell>
          <cell r="AE86">
            <v>0</v>
          </cell>
          <cell r="AF86">
            <v>0</v>
          </cell>
          <cell r="AG86">
            <v>0</v>
          </cell>
          <cell r="AH86">
            <v>0</v>
          </cell>
          <cell r="AI86">
            <v>0</v>
          </cell>
          <cell r="AJ86">
            <v>0</v>
          </cell>
          <cell r="AK86">
            <v>0</v>
          </cell>
          <cell r="AL86">
            <v>0</v>
          </cell>
          <cell r="AM86">
            <v>4789853.1500000004</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20773.035</v>
          </cell>
          <cell r="Q87">
            <v>17244.174999999999</v>
          </cell>
          <cell r="R87">
            <v>17139.900000000001</v>
          </cell>
          <cell r="S87">
            <v>17008.95</v>
          </cell>
          <cell r="T87">
            <v>16859.8125</v>
          </cell>
          <cell r="U87">
            <v>16696.125</v>
          </cell>
          <cell r="V87">
            <v>16522.737499999999</v>
          </cell>
          <cell r="W87">
            <v>16342.075000000001</v>
          </cell>
          <cell r="X87">
            <v>16152.924999999999</v>
          </cell>
          <cell r="Y87">
            <v>15958.924999999999</v>
          </cell>
          <cell r="Z87">
            <v>15762.5</v>
          </cell>
          <cell r="AA87">
            <v>0</v>
          </cell>
          <cell r="AB87">
            <v>0</v>
          </cell>
          <cell r="AC87">
            <v>0</v>
          </cell>
          <cell r="AD87">
            <v>0</v>
          </cell>
          <cell r="AE87">
            <v>0</v>
          </cell>
          <cell r="AF87">
            <v>0</v>
          </cell>
          <cell r="AG87">
            <v>0</v>
          </cell>
          <cell r="AH87">
            <v>0</v>
          </cell>
          <cell r="AI87">
            <v>0</v>
          </cell>
          <cell r="AJ87">
            <v>0</v>
          </cell>
          <cell r="AK87">
            <v>0</v>
          </cell>
          <cell r="AL87">
            <v>0</v>
          </cell>
          <cell r="AM87">
            <v>186461.15999999997</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327348.51000000007</v>
          </cell>
          <cell r="Q88">
            <v>279156.69500000001</v>
          </cell>
          <cell r="R88">
            <v>284349.03000000003</v>
          </cell>
          <cell r="S88">
            <v>289456.51500000001</v>
          </cell>
          <cell r="T88">
            <v>294478.52750000003</v>
          </cell>
          <cell r="U88">
            <v>299382.2</v>
          </cell>
          <cell r="V88">
            <v>304139.01000000007</v>
          </cell>
          <cell r="W88">
            <v>308735.40500000003</v>
          </cell>
          <cell r="X88">
            <v>313177.78250000003</v>
          </cell>
          <cell r="Y88">
            <v>313298.32500000007</v>
          </cell>
          <cell r="Z88">
            <v>313947.22500000003</v>
          </cell>
          <cell r="AA88">
            <v>0</v>
          </cell>
          <cell r="AB88">
            <v>0</v>
          </cell>
          <cell r="AC88">
            <v>0</v>
          </cell>
          <cell r="AD88">
            <v>0</v>
          </cell>
          <cell r="AE88">
            <v>0</v>
          </cell>
          <cell r="AF88">
            <v>0</v>
          </cell>
          <cell r="AG88">
            <v>0</v>
          </cell>
          <cell r="AH88">
            <v>0</v>
          </cell>
          <cell r="AI88">
            <v>0</v>
          </cell>
          <cell r="AJ88">
            <v>0</v>
          </cell>
          <cell r="AK88">
            <v>0</v>
          </cell>
          <cell r="AL88">
            <v>0</v>
          </cell>
          <cell r="AM88">
            <v>3327469.2250000006</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55186.799999999996</v>
          </cell>
          <cell r="T89">
            <v>55069.2</v>
          </cell>
          <cell r="U89">
            <v>54918</v>
          </cell>
          <cell r="V89">
            <v>54732</v>
          </cell>
          <cell r="W89">
            <v>54511.199999999997</v>
          </cell>
          <cell r="X89">
            <v>54259.199999999997</v>
          </cell>
          <cell r="Y89">
            <v>53984.399999999994</v>
          </cell>
          <cell r="Z89">
            <v>53690.400000000001</v>
          </cell>
          <cell r="AA89">
            <v>0</v>
          </cell>
          <cell r="AB89">
            <v>0</v>
          </cell>
          <cell r="AC89">
            <v>0</v>
          </cell>
          <cell r="AD89">
            <v>0</v>
          </cell>
          <cell r="AE89">
            <v>0</v>
          </cell>
          <cell r="AF89">
            <v>0</v>
          </cell>
          <cell r="AG89">
            <v>0</v>
          </cell>
          <cell r="AH89">
            <v>0</v>
          </cell>
          <cell r="AI89">
            <v>0</v>
          </cell>
          <cell r="AJ89">
            <v>0</v>
          </cell>
          <cell r="AK89">
            <v>0</v>
          </cell>
          <cell r="AL89">
            <v>0</v>
          </cell>
          <cell r="AM89">
            <v>613425.12</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778595.85</v>
          </cell>
          <cell r="T90">
            <v>791362.57500000007</v>
          </cell>
          <cell r="U90">
            <v>804192.29999999993</v>
          </cell>
          <cell r="V90">
            <v>817087.72499999998</v>
          </cell>
          <cell r="W90">
            <v>830045.7</v>
          </cell>
          <cell r="X90">
            <v>843041.02500000002</v>
          </cell>
          <cell r="Y90">
            <v>856042.875</v>
          </cell>
          <cell r="Z90">
            <v>869019.29999999993</v>
          </cell>
          <cell r="AA90">
            <v>0</v>
          </cell>
          <cell r="AB90">
            <v>0</v>
          </cell>
          <cell r="AC90">
            <v>0</v>
          </cell>
          <cell r="AD90">
            <v>0</v>
          </cell>
          <cell r="AE90">
            <v>0</v>
          </cell>
          <cell r="AF90">
            <v>0</v>
          </cell>
          <cell r="AG90">
            <v>0</v>
          </cell>
          <cell r="AH90">
            <v>0</v>
          </cell>
          <cell r="AI90">
            <v>0</v>
          </cell>
          <cell r="AJ90">
            <v>0</v>
          </cell>
          <cell r="AK90">
            <v>0</v>
          </cell>
          <cell r="AL90">
            <v>0</v>
          </cell>
          <cell r="AM90">
            <v>8994482.7750000004</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541639.19999999995</v>
          </cell>
          <cell r="T91">
            <v>548747.04</v>
          </cell>
          <cell r="U91">
            <v>555048.48</v>
          </cell>
          <cell r="V91">
            <v>560693.76000000001</v>
          </cell>
          <cell r="W91">
            <v>565831.43999999994</v>
          </cell>
          <cell r="X91">
            <v>570709.43999999994</v>
          </cell>
          <cell r="Y91">
            <v>575638.55999999994</v>
          </cell>
          <cell r="Z91">
            <v>580939.43999999994</v>
          </cell>
          <cell r="AA91">
            <v>0</v>
          </cell>
          <cell r="AB91">
            <v>0</v>
          </cell>
          <cell r="AC91">
            <v>0</v>
          </cell>
          <cell r="AD91">
            <v>0</v>
          </cell>
          <cell r="AE91">
            <v>0</v>
          </cell>
          <cell r="AF91">
            <v>0</v>
          </cell>
          <cell r="AG91">
            <v>0</v>
          </cell>
          <cell r="AH91">
            <v>0</v>
          </cell>
          <cell r="AI91">
            <v>0</v>
          </cell>
          <cell r="AJ91">
            <v>0</v>
          </cell>
          <cell r="AK91">
            <v>0</v>
          </cell>
          <cell r="AL91">
            <v>0</v>
          </cell>
          <cell r="AM91">
            <v>6170277.1199999992</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442656.0625</v>
          </cell>
          <cell r="T92">
            <v>439263.375</v>
          </cell>
          <cell r="U92">
            <v>435022.8125</v>
          </cell>
          <cell r="V92">
            <v>430106.5625</v>
          </cell>
          <cell r="W92">
            <v>424648.8125</v>
          </cell>
          <cell r="X92">
            <v>418830.0625</v>
          </cell>
          <cell r="Y92">
            <v>412900.875</v>
          </cell>
          <cell r="Z92">
            <v>407142.68749999994</v>
          </cell>
          <cell r="AA92">
            <v>0</v>
          </cell>
          <cell r="AB92">
            <v>0</v>
          </cell>
          <cell r="AC92">
            <v>0</v>
          </cell>
          <cell r="AD92">
            <v>0</v>
          </cell>
          <cell r="AE92">
            <v>0</v>
          </cell>
          <cell r="AF92">
            <v>0</v>
          </cell>
          <cell r="AG92">
            <v>0</v>
          </cell>
          <cell r="AH92">
            <v>0</v>
          </cell>
          <cell r="AI92">
            <v>0</v>
          </cell>
          <cell r="AJ92">
            <v>0</v>
          </cell>
          <cell r="AK92">
            <v>0</v>
          </cell>
          <cell r="AL92">
            <v>0</v>
          </cell>
          <cell r="AM92">
            <v>4836201.0999999996</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919888.09250000003</v>
          </cell>
          <cell r="T93">
            <v>929469.82500000007</v>
          </cell>
          <cell r="U93">
            <v>940841.54999999993</v>
          </cell>
          <cell r="V93">
            <v>952028.55</v>
          </cell>
          <cell r="W93">
            <v>963070.2</v>
          </cell>
          <cell r="X93">
            <v>974018.25</v>
          </cell>
          <cell r="Y93">
            <v>984920.85</v>
          </cell>
          <cell r="Z93">
            <v>995823.67500000016</v>
          </cell>
          <cell r="AA93">
            <v>0</v>
          </cell>
          <cell r="AB93">
            <v>0</v>
          </cell>
          <cell r="AC93">
            <v>0</v>
          </cell>
          <cell r="AD93">
            <v>0</v>
          </cell>
          <cell r="AE93">
            <v>0</v>
          </cell>
          <cell r="AF93">
            <v>0</v>
          </cell>
          <cell r="AG93">
            <v>0</v>
          </cell>
          <cell r="AH93">
            <v>0</v>
          </cell>
          <cell r="AI93">
            <v>0</v>
          </cell>
          <cell r="AJ93">
            <v>0</v>
          </cell>
          <cell r="AK93">
            <v>0</v>
          </cell>
          <cell r="AL93">
            <v>0</v>
          </cell>
          <cell r="AM93">
            <v>10453750.550000001</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13306.950000000003</v>
          </cell>
          <cell r="Q94">
            <v>11027.250000000002</v>
          </cell>
          <cell r="R94">
            <v>10954.125000000002</v>
          </cell>
          <cell r="S94">
            <v>10872</v>
          </cell>
          <cell r="T94">
            <v>10782</v>
          </cell>
          <cell r="U94">
            <v>10683</v>
          </cell>
          <cell r="V94">
            <v>10571.625000000002</v>
          </cell>
          <cell r="W94">
            <v>10449</v>
          </cell>
          <cell r="X94">
            <v>10314</v>
          </cell>
          <cell r="Y94">
            <v>10173.375</v>
          </cell>
          <cell r="Z94">
            <v>10024.875</v>
          </cell>
          <cell r="AA94">
            <v>0</v>
          </cell>
          <cell r="AB94">
            <v>0</v>
          </cell>
          <cell r="AC94">
            <v>0</v>
          </cell>
          <cell r="AD94">
            <v>0</v>
          </cell>
          <cell r="AE94">
            <v>0</v>
          </cell>
          <cell r="AF94">
            <v>0</v>
          </cell>
          <cell r="AG94">
            <v>0</v>
          </cell>
          <cell r="AH94">
            <v>0</v>
          </cell>
          <cell r="AI94">
            <v>0</v>
          </cell>
          <cell r="AJ94">
            <v>0</v>
          </cell>
          <cell r="AK94">
            <v>0</v>
          </cell>
          <cell r="AL94">
            <v>0</v>
          </cell>
          <cell r="AM94">
            <v>119158.20000000001</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106730.82</v>
          </cell>
          <cell r="Q95">
            <v>92330.28</v>
          </cell>
          <cell r="R95">
            <v>95064.24500000001</v>
          </cell>
          <cell r="S95">
            <v>97741.425000000003</v>
          </cell>
          <cell r="T95">
            <v>100374.52500000001</v>
          </cell>
          <cell r="U95">
            <v>102956.39250000002</v>
          </cell>
          <cell r="V95">
            <v>105482.47499999999</v>
          </cell>
          <cell r="W95">
            <v>107947.50750000001</v>
          </cell>
          <cell r="X95">
            <v>110358.27500000001</v>
          </cell>
          <cell r="Y95">
            <v>112720.35750000001</v>
          </cell>
          <cell r="Z95">
            <v>115044.41000000002</v>
          </cell>
          <cell r="AA95">
            <v>0</v>
          </cell>
          <cell r="AB95">
            <v>0</v>
          </cell>
          <cell r="AC95">
            <v>0</v>
          </cell>
          <cell r="AD95">
            <v>0</v>
          </cell>
          <cell r="AE95">
            <v>0</v>
          </cell>
          <cell r="AF95">
            <v>0</v>
          </cell>
          <cell r="AG95">
            <v>0</v>
          </cell>
          <cell r="AH95">
            <v>0</v>
          </cell>
          <cell r="AI95">
            <v>0</v>
          </cell>
          <cell r="AJ95">
            <v>0</v>
          </cell>
          <cell r="AK95">
            <v>0</v>
          </cell>
          <cell r="AL95">
            <v>0</v>
          </cell>
          <cell r="AM95">
            <v>1146750.7124999999</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383879.55</v>
          </cell>
          <cell r="Q96">
            <v>335859.83500000002</v>
          </cell>
          <cell r="R96">
            <v>349546.44000000006</v>
          </cell>
          <cell r="S96">
            <v>363535.6</v>
          </cell>
          <cell r="T96">
            <v>377813.81999999995</v>
          </cell>
          <cell r="U96">
            <v>392379.69</v>
          </cell>
          <cell r="V96">
            <v>407234.06000000006</v>
          </cell>
          <cell r="W96">
            <v>422376.995</v>
          </cell>
          <cell r="X96">
            <v>437792.83500000008</v>
          </cell>
          <cell r="Y96">
            <v>453457.26250000007</v>
          </cell>
          <cell r="Z96">
            <v>469345.9200000001</v>
          </cell>
          <cell r="AA96">
            <v>0</v>
          </cell>
          <cell r="AB96">
            <v>0</v>
          </cell>
          <cell r="AC96">
            <v>0</v>
          </cell>
          <cell r="AD96">
            <v>0</v>
          </cell>
          <cell r="AE96">
            <v>0</v>
          </cell>
          <cell r="AF96">
            <v>0</v>
          </cell>
          <cell r="AG96">
            <v>0</v>
          </cell>
          <cell r="AH96">
            <v>0</v>
          </cell>
          <cell r="AI96">
            <v>0</v>
          </cell>
          <cell r="AJ96">
            <v>0</v>
          </cell>
          <cell r="AK96">
            <v>0</v>
          </cell>
          <cell r="AL96">
            <v>0</v>
          </cell>
          <cell r="AM96">
            <v>4393222.0075000003</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329027.40000000002</v>
          </cell>
          <cell r="Q97">
            <v>273884.625</v>
          </cell>
          <cell r="R97">
            <v>273456</v>
          </cell>
          <cell r="S97">
            <v>272901.375</v>
          </cell>
          <cell r="T97">
            <v>272212.875</v>
          </cell>
          <cell r="U97">
            <v>271371.375</v>
          </cell>
          <cell r="V97">
            <v>270349.875</v>
          </cell>
          <cell r="W97">
            <v>269125.875</v>
          </cell>
          <cell r="X97">
            <v>267702.75</v>
          </cell>
          <cell r="Y97">
            <v>266104.125</v>
          </cell>
          <cell r="Z97">
            <v>264357</v>
          </cell>
          <cell r="AA97">
            <v>0</v>
          </cell>
          <cell r="AB97">
            <v>0</v>
          </cell>
          <cell r="AC97">
            <v>0</v>
          </cell>
          <cell r="AD97">
            <v>0</v>
          </cell>
          <cell r="AE97">
            <v>0</v>
          </cell>
          <cell r="AF97">
            <v>0</v>
          </cell>
          <cell r="AG97">
            <v>0</v>
          </cell>
          <cell r="AH97">
            <v>0</v>
          </cell>
          <cell r="AI97">
            <v>0</v>
          </cell>
          <cell r="AJ97">
            <v>0</v>
          </cell>
          <cell r="AK97">
            <v>0</v>
          </cell>
          <cell r="AL97">
            <v>0</v>
          </cell>
          <cell r="AM97">
            <v>3030493.2749999999</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26885639.879999999</v>
          </cell>
          <cell r="Q98">
            <v>22163372.549999997</v>
          </cell>
          <cell r="R98">
            <v>21811451.0625</v>
          </cell>
          <cell r="S98">
            <v>21379248</v>
          </cell>
          <cell r="T98">
            <v>20899948.162499998</v>
          </cell>
          <cell r="U98">
            <v>20399154.1875</v>
          </cell>
          <cell r="V98">
            <v>19901811.599999998</v>
          </cell>
          <cell r="W98">
            <v>19427246.4375</v>
          </cell>
          <cell r="X98">
            <v>18984691.6875</v>
          </cell>
          <cell r="Y98">
            <v>18583407.5625</v>
          </cell>
          <cell r="Z98">
            <v>18234993.149999999</v>
          </cell>
          <cell r="AA98">
            <v>0</v>
          </cell>
          <cell r="AB98">
            <v>0</v>
          </cell>
          <cell r="AC98">
            <v>0</v>
          </cell>
          <cell r="AD98">
            <v>0</v>
          </cell>
          <cell r="AE98">
            <v>0</v>
          </cell>
          <cell r="AF98">
            <v>0</v>
          </cell>
          <cell r="AG98">
            <v>0</v>
          </cell>
          <cell r="AH98">
            <v>0</v>
          </cell>
          <cell r="AI98">
            <v>0</v>
          </cell>
          <cell r="AJ98">
            <v>0</v>
          </cell>
          <cell r="AK98">
            <v>0</v>
          </cell>
          <cell r="AL98">
            <v>0</v>
          </cell>
          <cell r="AM98">
            <v>228670964.28</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1226862.78</v>
          </cell>
          <cell r="Q99">
            <v>1017829.35</v>
          </cell>
          <cell r="R99">
            <v>1013140.8</v>
          </cell>
          <cell r="S99">
            <v>1008297.0000000001</v>
          </cell>
          <cell r="T99">
            <v>1003285.3</v>
          </cell>
          <cell r="U99">
            <v>998149.4</v>
          </cell>
          <cell r="V99">
            <v>992899.65000000014</v>
          </cell>
          <cell r="W99">
            <v>987525.70000000007</v>
          </cell>
          <cell r="X99">
            <v>982014.9</v>
          </cell>
          <cell r="Y99">
            <v>976376.45000000007</v>
          </cell>
          <cell r="Z99">
            <v>970649.45000000007</v>
          </cell>
          <cell r="AA99">
            <v>0</v>
          </cell>
          <cell r="AB99">
            <v>0</v>
          </cell>
          <cell r="AC99">
            <v>0</v>
          </cell>
          <cell r="AD99">
            <v>0</v>
          </cell>
          <cell r="AE99">
            <v>0</v>
          </cell>
          <cell r="AF99">
            <v>0</v>
          </cell>
          <cell r="AG99">
            <v>0</v>
          </cell>
          <cell r="AH99">
            <v>0</v>
          </cell>
          <cell r="AI99">
            <v>0</v>
          </cell>
          <cell r="AJ99">
            <v>0</v>
          </cell>
          <cell r="AK99">
            <v>0</v>
          </cell>
          <cell r="AL99">
            <v>0</v>
          </cell>
          <cell r="AM99">
            <v>11177030.779999999</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28446.510000000002</v>
          </cell>
          <cell r="T100">
            <v>29014.225000000002</v>
          </cell>
          <cell r="U100">
            <v>29614.975000000002</v>
          </cell>
          <cell r="V100">
            <v>30263.047500000001</v>
          </cell>
          <cell r="W100">
            <v>30575.145000000004</v>
          </cell>
          <cell r="X100">
            <v>30992.505000000001</v>
          </cell>
          <cell r="Y100">
            <v>31445.114999999998</v>
          </cell>
          <cell r="Z100">
            <v>31931.33</v>
          </cell>
          <cell r="AA100">
            <v>0</v>
          </cell>
          <cell r="AB100">
            <v>0</v>
          </cell>
          <cell r="AC100">
            <v>0</v>
          </cell>
          <cell r="AD100">
            <v>0</v>
          </cell>
          <cell r="AE100">
            <v>0</v>
          </cell>
          <cell r="AF100">
            <v>0</v>
          </cell>
          <cell r="AG100">
            <v>0</v>
          </cell>
          <cell r="AH100">
            <v>0</v>
          </cell>
          <cell r="AI100">
            <v>0</v>
          </cell>
          <cell r="AJ100">
            <v>0</v>
          </cell>
          <cell r="AK100">
            <v>0</v>
          </cell>
          <cell r="AL100">
            <v>0</v>
          </cell>
          <cell r="AM100">
            <v>329727.37750000006</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185621.52499999999</v>
          </cell>
          <cell r="T101">
            <v>190001.65500000003</v>
          </cell>
          <cell r="U101">
            <v>192192.00000000003</v>
          </cell>
          <cell r="V101">
            <v>195135.84999999998</v>
          </cell>
          <cell r="W101">
            <v>198438.24</v>
          </cell>
          <cell r="X101">
            <v>202012.49249999999</v>
          </cell>
          <cell r="Y101">
            <v>205797.18250000005</v>
          </cell>
          <cell r="Z101">
            <v>209769.33250000002</v>
          </cell>
          <cell r="AA101">
            <v>0</v>
          </cell>
          <cell r="AB101">
            <v>0</v>
          </cell>
          <cell r="AC101">
            <v>0</v>
          </cell>
          <cell r="AD101">
            <v>0</v>
          </cell>
          <cell r="AE101">
            <v>0</v>
          </cell>
          <cell r="AF101">
            <v>0</v>
          </cell>
          <cell r="AG101">
            <v>0</v>
          </cell>
          <cell r="AH101">
            <v>0</v>
          </cell>
          <cell r="AI101">
            <v>0</v>
          </cell>
          <cell r="AJ101">
            <v>0</v>
          </cell>
          <cell r="AK101">
            <v>0</v>
          </cell>
          <cell r="AL101">
            <v>0</v>
          </cell>
          <cell r="AM101">
            <v>2144921.7650000001</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645.96439295853054</v>
          </cell>
          <cell r="Q102">
            <v>547.4277658353401</v>
          </cell>
          <cell r="R102">
            <v>552.15306348954562</v>
          </cell>
          <cell r="S102">
            <v>554.71404424322418</v>
          </cell>
          <cell r="T102">
            <v>556.80711055431789</v>
          </cell>
          <cell r="U102">
            <v>557.71191995869788</v>
          </cell>
          <cell r="V102">
            <v>557.283573127713</v>
          </cell>
          <cell r="W102">
            <v>556.84707903685899</v>
          </cell>
          <cell r="X102">
            <v>557.151971989412</v>
          </cell>
          <cell r="Y102">
            <v>554.88149316303839</v>
          </cell>
          <cell r="Z102">
            <v>552.15826220397014</v>
          </cell>
          <cell r="AA102">
            <v>0</v>
          </cell>
          <cell r="AB102">
            <v>0</v>
          </cell>
          <cell r="AC102">
            <v>0</v>
          </cell>
          <cell r="AD102">
            <v>0</v>
          </cell>
          <cell r="AE102">
            <v>0</v>
          </cell>
          <cell r="AF102">
            <v>0</v>
          </cell>
          <cell r="AG102">
            <v>0</v>
          </cell>
          <cell r="AH102">
            <v>0</v>
          </cell>
          <cell r="AI102">
            <v>0</v>
          </cell>
          <cell r="AJ102">
            <v>0</v>
          </cell>
          <cell r="AK102">
            <v>0</v>
          </cell>
          <cell r="AL102">
            <v>0</v>
          </cell>
          <cell r="AM102">
            <v>6193.1006765606498</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861382.86499999999</v>
          </cell>
          <cell r="T103">
            <v>871063.69</v>
          </cell>
          <cell r="U103">
            <v>880821.36</v>
          </cell>
          <cell r="V103">
            <v>890782.30500000005</v>
          </cell>
          <cell r="W103">
            <v>900897.64500000002</v>
          </cell>
          <cell r="X103">
            <v>910949.06499999994</v>
          </cell>
          <cell r="Y103">
            <v>920826.82000000007</v>
          </cell>
          <cell r="Z103">
            <v>930613.16</v>
          </cell>
          <cell r="AA103">
            <v>0</v>
          </cell>
          <cell r="AB103">
            <v>0</v>
          </cell>
          <cell r="AC103">
            <v>0</v>
          </cell>
          <cell r="AD103">
            <v>0</v>
          </cell>
          <cell r="AE103">
            <v>0</v>
          </cell>
          <cell r="AF103">
            <v>0</v>
          </cell>
          <cell r="AG103">
            <v>0</v>
          </cell>
          <cell r="AH103">
            <v>0</v>
          </cell>
          <cell r="AI103">
            <v>0</v>
          </cell>
          <cell r="AJ103">
            <v>0</v>
          </cell>
          <cell r="AK103">
            <v>0</v>
          </cell>
          <cell r="AL103">
            <v>0</v>
          </cell>
          <cell r="AM103">
            <v>9850406.1699999999</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151878.24000000002</v>
          </cell>
          <cell r="Q104">
            <v>125321.99999999999</v>
          </cell>
          <cell r="R104">
            <v>124173.59999999999</v>
          </cell>
          <cell r="S104">
            <v>123108</v>
          </cell>
          <cell r="T104">
            <v>122097.60000000001</v>
          </cell>
          <cell r="U104">
            <v>121093.2</v>
          </cell>
          <cell r="V104">
            <v>120043.2</v>
          </cell>
          <cell r="W104">
            <v>118910.39999999999</v>
          </cell>
          <cell r="X104">
            <v>117686.39999999999</v>
          </cell>
          <cell r="Y104">
            <v>116370</v>
          </cell>
          <cell r="Z104">
            <v>114950.39999999999</v>
          </cell>
          <cell r="AA104">
            <v>0</v>
          </cell>
          <cell r="AB104">
            <v>0</v>
          </cell>
          <cell r="AC104">
            <v>0</v>
          </cell>
          <cell r="AD104">
            <v>0</v>
          </cell>
          <cell r="AE104">
            <v>0</v>
          </cell>
          <cell r="AF104">
            <v>0</v>
          </cell>
          <cell r="AG104">
            <v>0</v>
          </cell>
          <cell r="AH104">
            <v>0</v>
          </cell>
          <cell r="AI104">
            <v>0</v>
          </cell>
          <cell r="AJ104">
            <v>0</v>
          </cell>
          <cell r="AK104">
            <v>0</v>
          </cell>
          <cell r="AL104">
            <v>0</v>
          </cell>
          <cell r="AM104">
            <v>1355633.0399999998</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24436.605000000003</v>
          </cell>
          <cell r="T105">
            <v>24592.035000000003</v>
          </cell>
          <cell r="U105">
            <v>24703.717500000006</v>
          </cell>
          <cell r="V105">
            <v>24770.5</v>
          </cell>
          <cell r="W105">
            <v>24800.230000000003</v>
          </cell>
          <cell r="X105">
            <v>24525.000000000004</v>
          </cell>
          <cell r="Y105">
            <v>24243.750000000004</v>
          </cell>
          <cell r="Z105">
            <v>23960.250000000007</v>
          </cell>
          <cell r="AA105">
            <v>0</v>
          </cell>
          <cell r="AB105">
            <v>0</v>
          </cell>
          <cell r="AC105">
            <v>0</v>
          </cell>
          <cell r="AD105">
            <v>0</v>
          </cell>
          <cell r="AE105">
            <v>0</v>
          </cell>
          <cell r="AF105">
            <v>0</v>
          </cell>
          <cell r="AG105">
            <v>0</v>
          </cell>
          <cell r="AH105">
            <v>0</v>
          </cell>
          <cell r="AI105">
            <v>0</v>
          </cell>
          <cell r="AJ105">
            <v>0</v>
          </cell>
          <cell r="AK105">
            <v>0</v>
          </cell>
          <cell r="AL105">
            <v>0</v>
          </cell>
          <cell r="AM105">
            <v>272577.92500000005</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1408.7118607703326</v>
          </cell>
          <cell r="Q106">
            <v>1150.9703626725397</v>
          </cell>
          <cell r="R106">
            <v>1133.3238510697838</v>
          </cell>
          <cell r="S106">
            <v>1120.9765996969415</v>
          </cell>
          <cell r="T106">
            <v>1111.3180890769027</v>
          </cell>
          <cell r="U106">
            <v>1102.3748371257018</v>
          </cell>
          <cell r="V106">
            <v>1094.0111987120629</v>
          </cell>
          <cell r="W106">
            <v>1085.4920960526963</v>
          </cell>
          <cell r="X106">
            <v>1075.9540375775787</v>
          </cell>
          <cell r="Y106">
            <v>1066.7335261807914</v>
          </cell>
          <cell r="Z106">
            <v>1058.036632003008</v>
          </cell>
          <cell r="AA106">
            <v>0</v>
          </cell>
          <cell r="AB106">
            <v>0</v>
          </cell>
          <cell r="AC106">
            <v>0</v>
          </cell>
          <cell r="AD106">
            <v>0</v>
          </cell>
          <cell r="AE106">
            <v>0</v>
          </cell>
          <cell r="AF106">
            <v>0</v>
          </cell>
          <cell r="AG106">
            <v>0</v>
          </cell>
          <cell r="AH106">
            <v>0</v>
          </cell>
          <cell r="AI106">
            <v>0</v>
          </cell>
          <cell r="AJ106">
            <v>0</v>
          </cell>
          <cell r="AK106">
            <v>0</v>
          </cell>
          <cell r="AL106">
            <v>0</v>
          </cell>
          <cell r="AM106">
            <v>12407.903090938338</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274356.67499999999</v>
          </cell>
          <cell r="Q107">
            <v>230465.40749999997</v>
          </cell>
          <cell r="R107">
            <v>231903.065</v>
          </cell>
          <cell r="S107">
            <v>233267.9025</v>
          </cell>
          <cell r="T107">
            <v>231729.75000000003</v>
          </cell>
          <cell r="U107">
            <v>230438.25</v>
          </cell>
          <cell r="V107">
            <v>229122</v>
          </cell>
          <cell r="W107">
            <v>227782.125</v>
          </cell>
          <cell r="X107">
            <v>226411.875</v>
          </cell>
          <cell r="Y107">
            <v>225005.625</v>
          </cell>
          <cell r="Z107">
            <v>223564.5</v>
          </cell>
          <cell r="AA107">
            <v>0</v>
          </cell>
          <cell r="AB107">
            <v>0</v>
          </cell>
          <cell r="AC107">
            <v>0</v>
          </cell>
          <cell r="AD107">
            <v>0</v>
          </cell>
          <cell r="AE107">
            <v>0</v>
          </cell>
          <cell r="AF107">
            <v>0</v>
          </cell>
          <cell r="AG107">
            <v>0</v>
          </cell>
          <cell r="AH107">
            <v>0</v>
          </cell>
          <cell r="AI107">
            <v>0</v>
          </cell>
          <cell r="AJ107">
            <v>0</v>
          </cell>
          <cell r="AK107">
            <v>0</v>
          </cell>
          <cell r="AL107">
            <v>0</v>
          </cell>
          <cell r="AM107">
            <v>2564047.1749999998</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2913979.77</v>
          </cell>
          <cell r="Q108">
            <v>2522108.58</v>
          </cell>
          <cell r="R108">
            <v>2601517.9274999998</v>
          </cell>
          <cell r="S108">
            <v>2681690.09</v>
          </cell>
          <cell r="T108">
            <v>2762401.395</v>
          </cell>
          <cell r="U108">
            <v>2843488.5599999996</v>
          </cell>
          <cell r="V108">
            <v>2924852.89</v>
          </cell>
          <cell r="W108">
            <v>3006488.855</v>
          </cell>
          <cell r="X108">
            <v>3088455.0375000006</v>
          </cell>
          <cell r="Y108">
            <v>3170749.8550000004</v>
          </cell>
          <cell r="Z108">
            <v>3253271.9025000003</v>
          </cell>
          <cell r="AA108">
            <v>0</v>
          </cell>
          <cell r="AB108">
            <v>0</v>
          </cell>
          <cell r="AC108">
            <v>0</v>
          </cell>
          <cell r="AD108">
            <v>0</v>
          </cell>
          <cell r="AE108">
            <v>0</v>
          </cell>
          <cell r="AF108">
            <v>0</v>
          </cell>
          <cell r="AG108">
            <v>0</v>
          </cell>
          <cell r="AH108">
            <v>0</v>
          </cell>
          <cell r="AI108">
            <v>0</v>
          </cell>
          <cell r="AJ108">
            <v>0</v>
          </cell>
          <cell r="AK108">
            <v>0</v>
          </cell>
          <cell r="AL108">
            <v>0</v>
          </cell>
          <cell r="AM108">
            <v>31769004.862500001</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478707.56999999995</v>
          </cell>
          <cell r="Q109">
            <v>399053.65500000003</v>
          </cell>
          <cell r="R109">
            <v>399042.26999999996</v>
          </cell>
          <cell r="S109">
            <v>398973.71249999997</v>
          </cell>
          <cell r="T109">
            <v>398852.4375</v>
          </cell>
          <cell r="U109">
            <v>398677.94999999995</v>
          </cell>
          <cell r="V109">
            <v>398439.11249999999</v>
          </cell>
          <cell r="W109">
            <v>398113.64999999997</v>
          </cell>
          <cell r="X109">
            <v>397680.52499999997</v>
          </cell>
          <cell r="Y109">
            <v>397119.9375</v>
          </cell>
          <cell r="Z109">
            <v>396436.83749999997</v>
          </cell>
          <cell r="AA109">
            <v>0</v>
          </cell>
          <cell r="AB109">
            <v>0</v>
          </cell>
          <cell r="AC109">
            <v>0</v>
          </cell>
          <cell r="AD109">
            <v>0</v>
          </cell>
          <cell r="AE109">
            <v>0</v>
          </cell>
          <cell r="AF109">
            <v>0</v>
          </cell>
          <cell r="AG109">
            <v>0</v>
          </cell>
          <cell r="AH109">
            <v>0</v>
          </cell>
          <cell r="AI109">
            <v>0</v>
          </cell>
          <cell r="AJ109">
            <v>0</v>
          </cell>
          <cell r="AK109">
            <v>0</v>
          </cell>
          <cell r="AL109">
            <v>0</v>
          </cell>
          <cell r="AM109">
            <v>4461097.6574999997</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2605567.0499999998</v>
          </cell>
          <cell r="Q110">
            <v>2169844.6125000003</v>
          </cell>
          <cell r="R110">
            <v>2165342.25</v>
          </cell>
          <cell r="S110">
            <v>2158182.4125000001</v>
          </cell>
          <cell r="T110">
            <v>2148977.7375000003</v>
          </cell>
          <cell r="U110">
            <v>2138479.2000000002</v>
          </cell>
          <cell r="V110">
            <v>2127392.4375</v>
          </cell>
          <cell r="W110">
            <v>2116276.6124999998</v>
          </cell>
          <cell r="X110">
            <v>2105533.9500000002</v>
          </cell>
          <cell r="Y110">
            <v>2095621.3125</v>
          </cell>
          <cell r="Z110">
            <v>2087074.6125000003</v>
          </cell>
          <cell r="AA110">
            <v>0</v>
          </cell>
          <cell r="AB110">
            <v>0</v>
          </cell>
          <cell r="AC110">
            <v>0</v>
          </cell>
          <cell r="AD110">
            <v>0</v>
          </cell>
          <cell r="AE110">
            <v>0</v>
          </cell>
          <cell r="AF110">
            <v>0</v>
          </cell>
          <cell r="AG110">
            <v>0</v>
          </cell>
          <cell r="AH110">
            <v>0</v>
          </cell>
          <cell r="AI110">
            <v>0</v>
          </cell>
          <cell r="AJ110">
            <v>0</v>
          </cell>
          <cell r="AK110">
            <v>0</v>
          </cell>
          <cell r="AL110">
            <v>0</v>
          </cell>
          <cell r="AM110">
            <v>23918292.1875</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173136.18000000002</v>
          </cell>
          <cell r="Q111">
            <v>144013.35</v>
          </cell>
          <cell r="R111">
            <v>143462.5</v>
          </cell>
          <cell r="S111">
            <v>142642.55000000002</v>
          </cell>
          <cell r="T111">
            <v>141578.80000000002</v>
          </cell>
          <cell r="U111">
            <v>140275.85</v>
          </cell>
          <cell r="V111">
            <v>138745.20000000001</v>
          </cell>
          <cell r="W111">
            <v>137006.40000000002</v>
          </cell>
          <cell r="X111">
            <v>135105.45000000001</v>
          </cell>
          <cell r="Y111">
            <v>133097.55000000002</v>
          </cell>
          <cell r="Z111">
            <v>131025.25000000001</v>
          </cell>
          <cell r="AA111">
            <v>0</v>
          </cell>
          <cell r="AB111">
            <v>0</v>
          </cell>
          <cell r="AC111">
            <v>0</v>
          </cell>
          <cell r="AD111">
            <v>0</v>
          </cell>
          <cell r="AE111">
            <v>0</v>
          </cell>
          <cell r="AF111">
            <v>0</v>
          </cell>
          <cell r="AG111">
            <v>0</v>
          </cell>
          <cell r="AH111">
            <v>0</v>
          </cell>
          <cell r="AI111">
            <v>0</v>
          </cell>
          <cell r="AJ111">
            <v>0</v>
          </cell>
          <cell r="AK111">
            <v>0</v>
          </cell>
          <cell r="AL111">
            <v>0</v>
          </cell>
          <cell r="AM111">
            <v>1560089.08</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13055.700000000003</v>
          </cell>
          <cell r="Q112">
            <v>11460.130000000001</v>
          </cell>
          <cell r="R112">
            <v>11941.425000000001</v>
          </cell>
          <cell r="S112">
            <v>12420.772500000003</v>
          </cell>
          <cell r="T112">
            <v>12895.965000000004</v>
          </cell>
          <cell r="U112">
            <v>13368.045000000004</v>
          </cell>
          <cell r="V112">
            <v>13836.525000000001</v>
          </cell>
          <cell r="W112">
            <v>14300.522500000003</v>
          </cell>
          <cell r="X112">
            <v>14762.475000000006</v>
          </cell>
          <cell r="Y112">
            <v>15223.262500000004</v>
          </cell>
          <cell r="Z112">
            <v>15684.115000000003</v>
          </cell>
          <cell r="AA112">
            <v>0</v>
          </cell>
          <cell r="AB112">
            <v>0</v>
          </cell>
          <cell r="AC112">
            <v>0</v>
          </cell>
          <cell r="AD112">
            <v>0</v>
          </cell>
          <cell r="AE112">
            <v>0</v>
          </cell>
          <cell r="AF112">
            <v>0</v>
          </cell>
          <cell r="AG112">
            <v>0</v>
          </cell>
          <cell r="AH112">
            <v>0</v>
          </cell>
          <cell r="AI112">
            <v>0</v>
          </cell>
          <cell r="AJ112">
            <v>0</v>
          </cell>
          <cell r="AK112">
            <v>0</v>
          </cell>
          <cell r="AL112">
            <v>0</v>
          </cell>
          <cell r="AM112">
            <v>148948.93750000003</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288418.92749999999</v>
          </cell>
          <cell r="T113">
            <v>290107.86749999999</v>
          </cell>
          <cell r="U113">
            <v>291549.80249999999</v>
          </cell>
          <cell r="V113">
            <v>292867.74</v>
          </cell>
          <cell r="W113">
            <v>294163.40249999997</v>
          </cell>
          <cell r="X113">
            <v>295524.15749999997</v>
          </cell>
          <cell r="Y113">
            <v>297043.3125</v>
          </cell>
          <cell r="Z113">
            <v>298825.56</v>
          </cell>
          <cell r="AA113">
            <v>0</v>
          </cell>
          <cell r="AB113">
            <v>0</v>
          </cell>
          <cell r="AC113">
            <v>0</v>
          </cell>
          <cell r="AD113">
            <v>0</v>
          </cell>
          <cell r="AE113">
            <v>0</v>
          </cell>
          <cell r="AF113">
            <v>0</v>
          </cell>
          <cell r="AG113">
            <v>0</v>
          </cell>
          <cell r="AH113">
            <v>0</v>
          </cell>
          <cell r="AI113">
            <v>0</v>
          </cell>
          <cell r="AJ113">
            <v>0</v>
          </cell>
          <cell r="AK113">
            <v>0</v>
          </cell>
          <cell r="AL113">
            <v>0</v>
          </cell>
          <cell r="AM113">
            <v>3254603.9624999999</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2829501.9899999998</v>
          </cell>
          <cell r="Q114">
            <v>2432667.855</v>
          </cell>
          <cell r="R114">
            <v>2494471.9300000002</v>
          </cell>
          <cell r="S114">
            <v>2555800.5249999999</v>
          </cell>
          <cell r="T114">
            <v>2616526.1549999998</v>
          </cell>
          <cell r="U114">
            <v>2676323.5325000007</v>
          </cell>
          <cell r="V114">
            <v>2734885.83</v>
          </cell>
          <cell r="W114">
            <v>2791996.4699999997</v>
          </cell>
          <cell r="X114">
            <v>2847668.3250000007</v>
          </cell>
          <cell r="Y114">
            <v>2901927.1150000007</v>
          </cell>
          <cell r="Z114">
            <v>2954752.4400000004</v>
          </cell>
          <cell r="AA114">
            <v>0</v>
          </cell>
          <cell r="AB114">
            <v>0</v>
          </cell>
          <cell r="AC114">
            <v>0</v>
          </cell>
          <cell r="AD114">
            <v>0</v>
          </cell>
          <cell r="AE114">
            <v>0</v>
          </cell>
          <cell r="AF114">
            <v>0</v>
          </cell>
          <cell r="AG114">
            <v>0</v>
          </cell>
          <cell r="AH114">
            <v>0</v>
          </cell>
          <cell r="AI114">
            <v>0</v>
          </cell>
          <cell r="AJ114">
            <v>0</v>
          </cell>
          <cell r="AK114">
            <v>0</v>
          </cell>
          <cell r="AL114">
            <v>0</v>
          </cell>
          <cell r="AM114">
            <v>29836522.167500004</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25968.195000000003</v>
          </cell>
          <cell r="Q115">
            <v>21367.912499999999</v>
          </cell>
          <cell r="R115">
            <v>21079.575000000001</v>
          </cell>
          <cell r="S115">
            <v>20786.287499999999</v>
          </cell>
          <cell r="T115">
            <v>20496.712499999998</v>
          </cell>
          <cell r="U115">
            <v>20215.799999999996</v>
          </cell>
          <cell r="V115">
            <v>19950.975000000002</v>
          </cell>
          <cell r="W115">
            <v>19704.712500000001</v>
          </cell>
          <cell r="X115">
            <v>19477.012500000001</v>
          </cell>
          <cell r="Y115">
            <v>19267.875</v>
          </cell>
          <cell r="Z115">
            <v>19077.3</v>
          </cell>
          <cell r="AA115">
            <v>0</v>
          </cell>
          <cell r="AB115">
            <v>0</v>
          </cell>
          <cell r="AC115">
            <v>0</v>
          </cell>
          <cell r="AD115">
            <v>0</v>
          </cell>
          <cell r="AE115">
            <v>0</v>
          </cell>
          <cell r="AF115">
            <v>0</v>
          </cell>
          <cell r="AG115">
            <v>0</v>
          </cell>
          <cell r="AH115">
            <v>0</v>
          </cell>
          <cell r="AI115">
            <v>0</v>
          </cell>
          <cell r="AJ115">
            <v>0</v>
          </cell>
          <cell r="AK115">
            <v>0</v>
          </cell>
          <cell r="AL115">
            <v>0</v>
          </cell>
          <cell r="AM115">
            <v>227392.35749999998</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65091.6</v>
          </cell>
          <cell r="Q116">
            <v>55651.574999999997</v>
          </cell>
          <cell r="R116">
            <v>56726.777500000004</v>
          </cell>
          <cell r="S116">
            <v>57762.825000000004</v>
          </cell>
          <cell r="T116">
            <v>58792.447500000009</v>
          </cell>
          <cell r="U116">
            <v>59834.794999999998</v>
          </cell>
          <cell r="V116">
            <v>60904.467500000006</v>
          </cell>
          <cell r="W116">
            <v>61188.299999999996</v>
          </cell>
          <cell r="X116">
            <v>61617.15</v>
          </cell>
          <cell r="Y116">
            <v>62054.324999999997</v>
          </cell>
          <cell r="Z116">
            <v>62504.55</v>
          </cell>
          <cell r="AA116">
            <v>0</v>
          </cell>
          <cell r="AB116">
            <v>0</v>
          </cell>
          <cell r="AC116">
            <v>0</v>
          </cell>
          <cell r="AD116">
            <v>0</v>
          </cell>
          <cell r="AE116">
            <v>0</v>
          </cell>
          <cell r="AF116">
            <v>0</v>
          </cell>
          <cell r="AG116">
            <v>0</v>
          </cell>
          <cell r="AH116">
            <v>0</v>
          </cell>
          <cell r="AI116">
            <v>0</v>
          </cell>
          <cell r="AJ116">
            <v>0</v>
          </cell>
          <cell r="AK116">
            <v>0</v>
          </cell>
          <cell r="AL116">
            <v>0</v>
          </cell>
          <cell r="AM116">
            <v>662128.8125</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100996.105</v>
          </cell>
          <cell r="T117">
            <v>103107.27000000002</v>
          </cell>
          <cell r="U117">
            <v>105218.67999999998</v>
          </cell>
          <cell r="V117">
            <v>107330.58</v>
          </cell>
          <cell r="W117">
            <v>109448.36</v>
          </cell>
          <cell r="X117">
            <v>111566.62999999999</v>
          </cell>
          <cell r="Y117">
            <v>113678.77499999999</v>
          </cell>
          <cell r="Z117">
            <v>115784.55000000002</v>
          </cell>
          <cell r="AA117">
            <v>0</v>
          </cell>
          <cell r="AB117">
            <v>0</v>
          </cell>
          <cell r="AC117">
            <v>0</v>
          </cell>
          <cell r="AD117">
            <v>0</v>
          </cell>
          <cell r="AE117">
            <v>0</v>
          </cell>
          <cell r="AF117">
            <v>0</v>
          </cell>
          <cell r="AG117">
            <v>0</v>
          </cell>
          <cell r="AH117">
            <v>0</v>
          </cell>
          <cell r="AI117">
            <v>0</v>
          </cell>
          <cell r="AJ117">
            <v>0</v>
          </cell>
          <cell r="AK117">
            <v>0</v>
          </cell>
          <cell r="AL117">
            <v>0</v>
          </cell>
          <cell r="AM117">
            <v>1175562.43</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59230.75</v>
          </cell>
          <cell r="T118">
            <v>57540.250000000007</v>
          </cell>
          <cell r="U118">
            <v>55830.200000000004</v>
          </cell>
          <cell r="V118">
            <v>54140.85</v>
          </cell>
          <cell r="W118">
            <v>52512.45</v>
          </cell>
          <cell r="X118">
            <v>50973.75</v>
          </cell>
          <cell r="Y118">
            <v>49554.65</v>
          </cell>
          <cell r="Z118">
            <v>48290.8</v>
          </cell>
          <cell r="AA118">
            <v>0</v>
          </cell>
          <cell r="AB118">
            <v>0</v>
          </cell>
          <cell r="AC118">
            <v>0</v>
          </cell>
          <cell r="AD118">
            <v>0</v>
          </cell>
          <cell r="AE118">
            <v>0</v>
          </cell>
          <cell r="AF118">
            <v>0</v>
          </cell>
          <cell r="AG118">
            <v>0</v>
          </cell>
          <cell r="AH118">
            <v>0</v>
          </cell>
          <cell r="AI118">
            <v>0</v>
          </cell>
          <cell r="AJ118">
            <v>0</v>
          </cell>
          <cell r="AK118">
            <v>0</v>
          </cell>
          <cell r="AL118">
            <v>0</v>
          </cell>
          <cell r="AM118">
            <v>627941.86</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890470.3</v>
          </cell>
          <cell r="T119">
            <v>893450.18</v>
          </cell>
          <cell r="U119">
            <v>896418.10000000009</v>
          </cell>
          <cell r="V119">
            <v>899523.55999999994</v>
          </cell>
          <cell r="W119">
            <v>902835.55999999994</v>
          </cell>
          <cell r="X119">
            <v>906305.57</v>
          </cell>
          <cell r="Y119">
            <v>909938.88</v>
          </cell>
          <cell r="Z119">
            <v>913811.3899999999</v>
          </cell>
          <cell r="AA119">
            <v>0</v>
          </cell>
          <cell r="AB119">
            <v>0</v>
          </cell>
          <cell r="AC119">
            <v>0</v>
          </cell>
          <cell r="AD119">
            <v>0</v>
          </cell>
          <cell r="AE119">
            <v>0</v>
          </cell>
          <cell r="AF119">
            <v>0</v>
          </cell>
          <cell r="AG119">
            <v>0</v>
          </cell>
          <cell r="AH119">
            <v>0</v>
          </cell>
          <cell r="AI119">
            <v>0</v>
          </cell>
          <cell r="AJ119">
            <v>0</v>
          </cell>
          <cell r="AK119">
            <v>0</v>
          </cell>
          <cell r="AL119">
            <v>0</v>
          </cell>
          <cell r="AM119">
            <v>10037592.84</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2936.1899999999996</v>
          </cell>
          <cell r="Q120">
            <v>2427.4249999999997</v>
          </cell>
          <cell r="R120">
            <v>2399.5374999999999</v>
          </cell>
          <cell r="S120">
            <v>2364.375</v>
          </cell>
          <cell r="T120">
            <v>2320.7249999999999</v>
          </cell>
          <cell r="U120">
            <v>2272.2249999999999</v>
          </cell>
          <cell r="V120">
            <v>2217.6624999999999</v>
          </cell>
          <cell r="W120">
            <v>2159.4625000000001</v>
          </cell>
          <cell r="X120">
            <v>2098.8375000000001</v>
          </cell>
          <cell r="Y120">
            <v>2034.5749999999998</v>
          </cell>
          <cell r="Z120">
            <v>1972.7375000000002</v>
          </cell>
          <cell r="AA120">
            <v>0</v>
          </cell>
          <cell r="AB120">
            <v>0</v>
          </cell>
          <cell r="AC120">
            <v>0</v>
          </cell>
          <cell r="AD120">
            <v>0</v>
          </cell>
          <cell r="AE120">
            <v>0</v>
          </cell>
          <cell r="AF120">
            <v>0</v>
          </cell>
          <cell r="AG120">
            <v>0</v>
          </cell>
          <cell r="AH120">
            <v>0</v>
          </cell>
          <cell r="AI120">
            <v>0</v>
          </cell>
          <cell r="AJ120">
            <v>0</v>
          </cell>
          <cell r="AK120">
            <v>0</v>
          </cell>
          <cell r="AL120">
            <v>0</v>
          </cell>
          <cell r="AM120">
            <v>25203.752500000002</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684289.44</v>
          </cell>
          <cell r="Q121">
            <v>578659.44000000006</v>
          </cell>
          <cell r="R121">
            <v>585385.19999999995</v>
          </cell>
          <cell r="S121">
            <v>591879.84</v>
          </cell>
          <cell r="T121">
            <v>598141.67999999993</v>
          </cell>
          <cell r="U121">
            <v>604144.79999999993</v>
          </cell>
          <cell r="V121">
            <v>609873.36</v>
          </cell>
          <cell r="W121">
            <v>615324.96</v>
          </cell>
          <cell r="X121">
            <v>620516.39999999991</v>
          </cell>
          <cell r="Y121">
            <v>625469.5199999999</v>
          </cell>
          <cell r="Z121">
            <v>630193.19999999995</v>
          </cell>
          <cell r="AA121">
            <v>0</v>
          </cell>
          <cell r="AB121">
            <v>0</v>
          </cell>
          <cell r="AC121">
            <v>0</v>
          </cell>
          <cell r="AD121">
            <v>0</v>
          </cell>
          <cell r="AE121">
            <v>0</v>
          </cell>
          <cell r="AF121">
            <v>0</v>
          </cell>
          <cell r="AG121">
            <v>0</v>
          </cell>
          <cell r="AH121">
            <v>0</v>
          </cell>
          <cell r="AI121">
            <v>0</v>
          </cell>
          <cell r="AJ121">
            <v>0</v>
          </cell>
          <cell r="AK121">
            <v>0</v>
          </cell>
          <cell r="AL121">
            <v>0</v>
          </cell>
          <cell r="AM121">
            <v>6743877.8399999989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373659.46500000003</v>
          </cell>
          <cell r="Q122">
            <v>322890.36249999999</v>
          </cell>
          <cell r="R122">
            <v>332464.53499999992</v>
          </cell>
          <cell r="S122">
            <v>342038.96250000002</v>
          </cell>
          <cell r="T122">
            <v>351629.82500000001</v>
          </cell>
          <cell r="U122">
            <v>361233.2525</v>
          </cell>
          <cell r="V122">
            <v>370866.01500000001</v>
          </cell>
          <cell r="W122">
            <v>380546.41499999998</v>
          </cell>
          <cell r="X122">
            <v>390282.19000000006</v>
          </cell>
          <cell r="Y122">
            <v>400078.36499999999</v>
          </cell>
          <cell r="Z122">
            <v>409925.31500000006</v>
          </cell>
          <cell r="AA122">
            <v>0</v>
          </cell>
          <cell r="AB122">
            <v>0</v>
          </cell>
          <cell r="AC122">
            <v>0</v>
          </cell>
          <cell r="AD122">
            <v>0</v>
          </cell>
          <cell r="AE122">
            <v>0</v>
          </cell>
          <cell r="AF122">
            <v>0</v>
          </cell>
          <cell r="AG122">
            <v>0</v>
          </cell>
          <cell r="AH122">
            <v>0</v>
          </cell>
          <cell r="AI122">
            <v>0</v>
          </cell>
          <cell r="AJ122">
            <v>0</v>
          </cell>
          <cell r="AK122">
            <v>0</v>
          </cell>
          <cell r="AL122">
            <v>0</v>
          </cell>
          <cell r="AM122">
            <v>4035614.7025000001</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72413.789999999994</v>
          </cell>
          <cell r="Q123">
            <v>62298.62000000001</v>
          </cell>
          <cell r="R123">
            <v>63943.762500000012</v>
          </cell>
          <cell r="S123">
            <v>65598.915000000008</v>
          </cell>
          <cell r="T123">
            <v>67259.157500000001</v>
          </cell>
          <cell r="U123">
            <v>68927.405000000013</v>
          </cell>
          <cell r="V123">
            <v>70596.187500000015</v>
          </cell>
          <cell r="W123">
            <v>72268.600000000006</v>
          </cell>
          <cell r="X123">
            <v>73942.300000000017</v>
          </cell>
          <cell r="Y123">
            <v>74628.225000000006</v>
          </cell>
          <cell r="Z123">
            <v>75462.525000000009</v>
          </cell>
          <cell r="AA123">
            <v>0</v>
          </cell>
          <cell r="AB123">
            <v>0</v>
          </cell>
          <cell r="AC123">
            <v>0</v>
          </cell>
          <cell r="AD123">
            <v>0</v>
          </cell>
          <cell r="AE123">
            <v>0</v>
          </cell>
          <cell r="AF123">
            <v>0</v>
          </cell>
          <cell r="AG123">
            <v>0</v>
          </cell>
          <cell r="AH123">
            <v>0</v>
          </cell>
          <cell r="AI123">
            <v>0</v>
          </cell>
          <cell r="AJ123">
            <v>0</v>
          </cell>
          <cell r="AK123">
            <v>0</v>
          </cell>
          <cell r="AL123">
            <v>0</v>
          </cell>
          <cell r="AM123">
            <v>767339.48750000005</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22594.695</v>
          </cell>
          <cell r="Q124">
            <v>18655.525000000001</v>
          </cell>
          <cell r="R124">
            <v>18547.612499999999</v>
          </cell>
          <cell r="S124">
            <v>18488.2</v>
          </cell>
          <cell r="T124">
            <v>18462.737499999999</v>
          </cell>
          <cell r="U124">
            <v>18464.192500000001</v>
          </cell>
          <cell r="V124">
            <v>18484.32</v>
          </cell>
          <cell r="W124">
            <v>18515.845000000001</v>
          </cell>
          <cell r="X124">
            <v>18544.945</v>
          </cell>
          <cell r="Y124">
            <v>18562.404999999999</v>
          </cell>
          <cell r="Z124">
            <v>18558.525000000001</v>
          </cell>
          <cell r="AA124">
            <v>0</v>
          </cell>
          <cell r="AB124">
            <v>0</v>
          </cell>
          <cell r="AC124">
            <v>0</v>
          </cell>
          <cell r="AD124">
            <v>0</v>
          </cell>
          <cell r="AE124">
            <v>0</v>
          </cell>
          <cell r="AF124">
            <v>0</v>
          </cell>
          <cell r="AG124">
            <v>0</v>
          </cell>
          <cell r="AH124">
            <v>0</v>
          </cell>
          <cell r="AI124">
            <v>0</v>
          </cell>
          <cell r="AJ124">
            <v>0</v>
          </cell>
          <cell r="AK124">
            <v>0</v>
          </cell>
          <cell r="AL124">
            <v>0</v>
          </cell>
          <cell r="AM124">
            <v>207879.0025</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236318.58</v>
          </cell>
          <cell r="Q125">
            <v>200636.95499999999</v>
          </cell>
          <cell r="R125">
            <v>203608.58250000002</v>
          </cell>
          <cell r="S125">
            <v>206483.39499999999</v>
          </cell>
          <cell r="T125">
            <v>209264.33749999999</v>
          </cell>
          <cell r="U125">
            <v>211952.28000000003</v>
          </cell>
          <cell r="V125">
            <v>214546.66750000001</v>
          </cell>
          <cell r="W125">
            <v>217047.465</v>
          </cell>
          <cell r="X125">
            <v>219461.13750000004</v>
          </cell>
          <cell r="Y125">
            <v>221795.79</v>
          </cell>
          <cell r="Z125">
            <v>224059.79250000004</v>
          </cell>
          <cell r="AA125">
            <v>0</v>
          </cell>
          <cell r="AB125">
            <v>0</v>
          </cell>
          <cell r="AC125">
            <v>0</v>
          </cell>
          <cell r="AD125">
            <v>0</v>
          </cell>
          <cell r="AE125">
            <v>0</v>
          </cell>
          <cell r="AF125">
            <v>0</v>
          </cell>
          <cell r="AG125">
            <v>0</v>
          </cell>
          <cell r="AH125">
            <v>0</v>
          </cell>
          <cell r="AI125">
            <v>0</v>
          </cell>
          <cell r="AJ125">
            <v>0</v>
          </cell>
          <cell r="AK125">
            <v>0</v>
          </cell>
          <cell r="AL125">
            <v>0</v>
          </cell>
          <cell r="AM125">
            <v>2365174.9824999999</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277650.45</v>
          </cell>
          <cell r="Q126">
            <v>235873.15500000003</v>
          </cell>
          <cell r="R126">
            <v>239350.13500000001</v>
          </cell>
          <cell r="S126">
            <v>242633.13500000001</v>
          </cell>
          <cell r="T126">
            <v>245752.0275</v>
          </cell>
          <cell r="U126">
            <v>248708.08499999999</v>
          </cell>
          <cell r="V126">
            <v>251512.17750000002</v>
          </cell>
          <cell r="W126">
            <v>254172.22500000001</v>
          </cell>
          <cell r="X126">
            <v>256703.04250000004</v>
          </cell>
          <cell r="Y126">
            <v>256020.10000000003</v>
          </cell>
          <cell r="Z126">
            <v>255754.27500000002</v>
          </cell>
          <cell r="AA126">
            <v>0</v>
          </cell>
          <cell r="AB126">
            <v>0</v>
          </cell>
          <cell r="AC126">
            <v>0</v>
          </cell>
          <cell r="AD126">
            <v>0</v>
          </cell>
          <cell r="AE126">
            <v>0</v>
          </cell>
          <cell r="AF126">
            <v>0</v>
          </cell>
          <cell r="AG126">
            <v>0</v>
          </cell>
          <cell r="AH126">
            <v>0</v>
          </cell>
          <cell r="AI126">
            <v>0</v>
          </cell>
          <cell r="AJ126">
            <v>0</v>
          </cell>
          <cell r="AK126">
            <v>0</v>
          </cell>
          <cell r="AL126">
            <v>0</v>
          </cell>
          <cell r="AM126">
            <v>2764128.8075000001</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27141707.789999999</v>
          </cell>
          <cell r="Q127">
            <v>22908607.035</v>
          </cell>
          <cell r="R127">
            <v>23126027.220000003</v>
          </cell>
          <cell r="S127">
            <v>23336934.695</v>
          </cell>
          <cell r="T127">
            <v>23550179.387500003</v>
          </cell>
          <cell r="U127">
            <v>23767170.690000001</v>
          </cell>
          <cell r="V127">
            <v>23987239.907499999</v>
          </cell>
          <cell r="W127">
            <v>24206658.620000001</v>
          </cell>
          <cell r="X127">
            <v>24418878.419999994</v>
          </cell>
          <cell r="Y127">
            <v>24619438.615000002</v>
          </cell>
          <cell r="Z127">
            <v>24807636.799999997</v>
          </cell>
          <cell r="AA127">
            <v>0</v>
          </cell>
          <cell r="AB127">
            <v>0</v>
          </cell>
          <cell r="AC127">
            <v>0</v>
          </cell>
          <cell r="AD127">
            <v>0</v>
          </cell>
          <cell r="AE127">
            <v>0</v>
          </cell>
          <cell r="AF127">
            <v>0</v>
          </cell>
          <cell r="AG127">
            <v>0</v>
          </cell>
          <cell r="AH127">
            <v>0</v>
          </cell>
          <cell r="AI127">
            <v>0</v>
          </cell>
          <cell r="AJ127">
            <v>0</v>
          </cell>
          <cell r="AK127">
            <v>0</v>
          </cell>
          <cell r="AL127">
            <v>0</v>
          </cell>
          <cell r="AM127">
            <v>265870479.18000001</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4488305.58</v>
          </cell>
          <cell r="Q128">
            <v>3774211.8900000006</v>
          </cell>
          <cell r="R128">
            <v>3807387.83</v>
          </cell>
          <cell r="S128">
            <v>3843615.9750000001</v>
          </cell>
          <cell r="T128">
            <v>3882203.0625</v>
          </cell>
          <cell r="U128">
            <v>3923584.8850000007</v>
          </cell>
          <cell r="V128">
            <v>3968054.4875000007</v>
          </cell>
          <cell r="W128">
            <v>4015710.4800000009</v>
          </cell>
          <cell r="X128">
            <v>4065879.0700000008</v>
          </cell>
          <cell r="Y128">
            <v>4117724.0900000003</v>
          </cell>
          <cell r="Z128">
            <v>4170496.7925000004</v>
          </cell>
          <cell r="AA128">
            <v>0</v>
          </cell>
          <cell r="AB128">
            <v>0</v>
          </cell>
          <cell r="AC128">
            <v>0</v>
          </cell>
          <cell r="AD128">
            <v>0</v>
          </cell>
          <cell r="AE128">
            <v>0</v>
          </cell>
          <cell r="AF128">
            <v>0</v>
          </cell>
          <cell r="AG128">
            <v>0</v>
          </cell>
          <cell r="AH128">
            <v>0</v>
          </cell>
          <cell r="AI128">
            <v>0</v>
          </cell>
          <cell r="AJ128">
            <v>0</v>
          </cell>
          <cell r="AK128">
            <v>0</v>
          </cell>
          <cell r="AL128">
            <v>0</v>
          </cell>
          <cell r="AM128">
            <v>44057174.142500013</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2120339.4299999997</v>
          </cell>
          <cell r="Q129">
            <v>1750918.95</v>
          </cell>
          <cell r="R129">
            <v>1726901.55</v>
          </cell>
          <cell r="S129">
            <v>1697602.5</v>
          </cell>
          <cell r="T129">
            <v>1665682.4249999998</v>
          </cell>
          <cell r="U129">
            <v>1632953.0249999999</v>
          </cell>
          <cell r="V129">
            <v>1600785.4500000002</v>
          </cell>
          <cell r="W129">
            <v>1569886.3125</v>
          </cell>
          <cell r="X129">
            <v>1540182.6</v>
          </cell>
          <cell r="Y129">
            <v>1511861.1749999998</v>
          </cell>
          <cell r="Z129">
            <v>1485671.9625000001</v>
          </cell>
          <cell r="AA129">
            <v>0</v>
          </cell>
          <cell r="AB129">
            <v>0</v>
          </cell>
          <cell r="AC129">
            <v>0</v>
          </cell>
          <cell r="AD129">
            <v>0</v>
          </cell>
          <cell r="AE129">
            <v>0</v>
          </cell>
          <cell r="AF129">
            <v>0</v>
          </cell>
          <cell r="AG129">
            <v>0</v>
          </cell>
          <cell r="AH129">
            <v>0</v>
          </cell>
          <cell r="AI129">
            <v>0</v>
          </cell>
          <cell r="AJ129">
            <v>0</v>
          </cell>
          <cell r="AK129">
            <v>0</v>
          </cell>
          <cell r="AL129">
            <v>0</v>
          </cell>
          <cell r="AM129">
            <v>18302785.379999999</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1011843.8200000001</v>
          </cell>
          <cell r="T130">
            <v>1040395.925</v>
          </cell>
          <cell r="U130">
            <v>1068905.415</v>
          </cell>
          <cell r="V130">
            <v>1097252.9949999999</v>
          </cell>
          <cell r="W130">
            <v>1125377.9225000001</v>
          </cell>
          <cell r="X130">
            <v>1153293.6300000001</v>
          </cell>
          <cell r="Y130">
            <v>1180988.7750000001</v>
          </cell>
          <cell r="Z130">
            <v>1208401.0550000002</v>
          </cell>
          <cell r="AA130">
            <v>0</v>
          </cell>
          <cell r="AB130">
            <v>0</v>
          </cell>
          <cell r="AC130">
            <v>0</v>
          </cell>
          <cell r="AD130">
            <v>0</v>
          </cell>
          <cell r="AE130">
            <v>0</v>
          </cell>
          <cell r="AF130">
            <v>0</v>
          </cell>
          <cell r="AG130">
            <v>0</v>
          </cell>
          <cell r="AH130">
            <v>0</v>
          </cell>
          <cell r="AI130">
            <v>0</v>
          </cell>
          <cell r="AJ130">
            <v>0</v>
          </cell>
          <cell r="AK130">
            <v>0</v>
          </cell>
          <cell r="AL130">
            <v>0</v>
          </cell>
          <cell r="AM130">
            <v>11931487.242500002</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72717.48</v>
          </cell>
          <cell r="Q131">
            <v>60464.25</v>
          </cell>
          <cell r="R131">
            <v>60313.275000000001</v>
          </cell>
          <cell r="S131">
            <v>60125.175000000003</v>
          </cell>
          <cell r="T131">
            <v>59878.912499999999</v>
          </cell>
          <cell r="U131">
            <v>59554.6875</v>
          </cell>
          <cell r="V131">
            <v>59137.65</v>
          </cell>
          <cell r="W131">
            <v>58616.662500000006</v>
          </cell>
          <cell r="X131">
            <v>58002.862500000003</v>
          </cell>
          <cell r="Y131">
            <v>57308.625</v>
          </cell>
          <cell r="Z131">
            <v>56545.087500000001</v>
          </cell>
          <cell r="AA131">
            <v>0</v>
          </cell>
          <cell r="AB131">
            <v>0</v>
          </cell>
          <cell r="AC131">
            <v>0</v>
          </cell>
          <cell r="AD131">
            <v>0</v>
          </cell>
          <cell r="AE131">
            <v>0</v>
          </cell>
          <cell r="AF131">
            <v>0</v>
          </cell>
          <cell r="AG131">
            <v>0</v>
          </cell>
          <cell r="AH131">
            <v>0</v>
          </cell>
          <cell r="AI131">
            <v>0</v>
          </cell>
          <cell r="AJ131">
            <v>0</v>
          </cell>
          <cell r="AK131">
            <v>0</v>
          </cell>
          <cell r="AL131">
            <v>0</v>
          </cell>
          <cell r="AM131">
            <v>662664.6675000001</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390349.57499999995</v>
          </cell>
          <cell r="T132">
            <v>385410.71250000002</v>
          </cell>
          <cell r="U132">
            <v>380077.08749999997</v>
          </cell>
          <cell r="V132">
            <v>374443.98749999999</v>
          </cell>
          <cell r="W132">
            <v>368573.28749999998</v>
          </cell>
          <cell r="X132">
            <v>362611.01250000001</v>
          </cell>
          <cell r="Y132">
            <v>356770.01250000001</v>
          </cell>
          <cell r="Z132">
            <v>351307.6875</v>
          </cell>
          <cell r="AA132">
            <v>0</v>
          </cell>
          <cell r="AB132">
            <v>0</v>
          </cell>
          <cell r="AC132">
            <v>0</v>
          </cell>
          <cell r="AD132">
            <v>0</v>
          </cell>
          <cell r="AE132">
            <v>0</v>
          </cell>
          <cell r="AF132">
            <v>0</v>
          </cell>
          <cell r="AG132">
            <v>0</v>
          </cell>
          <cell r="AH132">
            <v>0</v>
          </cell>
          <cell r="AI132">
            <v>0</v>
          </cell>
          <cell r="AJ132">
            <v>0</v>
          </cell>
          <cell r="AK132">
            <v>0</v>
          </cell>
          <cell r="AL132">
            <v>0</v>
          </cell>
          <cell r="AM132">
            <v>4246374.0824999996</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1695259.6349999998</v>
          </cell>
          <cell r="T133">
            <v>1733042.4550000001</v>
          </cell>
          <cell r="U133">
            <v>1771873.7875000003</v>
          </cell>
          <cell r="V133">
            <v>1812102.8399999999</v>
          </cell>
          <cell r="W133">
            <v>1854014.4675000003</v>
          </cell>
          <cell r="X133">
            <v>1897637.9300000002</v>
          </cell>
          <cell r="Y133">
            <v>1942952.385</v>
          </cell>
          <cell r="Z133">
            <v>1964908.0850000004</v>
          </cell>
          <cell r="AA133">
            <v>0</v>
          </cell>
          <cell r="AB133">
            <v>0</v>
          </cell>
          <cell r="AC133">
            <v>0</v>
          </cell>
          <cell r="AD133">
            <v>0</v>
          </cell>
          <cell r="AE133">
            <v>0</v>
          </cell>
          <cell r="AF133">
            <v>0</v>
          </cell>
          <cell r="AG133">
            <v>0</v>
          </cell>
          <cell r="AH133">
            <v>0</v>
          </cell>
          <cell r="AI133">
            <v>0</v>
          </cell>
          <cell r="AJ133">
            <v>0</v>
          </cell>
          <cell r="AK133">
            <v>0</v>
          </cell>
          <cell r="AL133">
            <v>0</v>
          </cell>
          <cell r="AM133">
            <v>19846845.607500002</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3296.5799999999995</v>
          </cell>
          <cell r="Q134">
            <v>2793.68</v>
          </cell>
          <cell r="R134">
            <v>2831.0449999999996</v>
          </cell>
          <cell r="S134">
            <v>2864.415</v>
          </cell>
          <cell r="T134">
            <v>2897.08</v>
          </cell>
          <cell r="U134">
            <v>2925.75</v>
          </cell>
          <cell r="V134">
            <v>2950.895</v>
          </cell>
          <cell r="W134">
            <v>2969.6949999999997</v>
          </cell>
          <cell r="X134">
            <v>2985.4399999999996</v>
          </cell>
          <cell r="Y134">
            <v>2996.25</v>
          </cell>
          <cell r="Z134">
            <v>2999.5399999999995</v>
          </cell>
          <cell r="AA134">
            <v>0</v>
          </cell>
          <cell r="AB134">
            <v>0</v>
          </cell>
          <cell r="AC134">
            <v>0</v>
          </cell>
          <cell r="AD134">
            <v>0</v>
          </cell>
          <cell r="AE134">
            <v>0</v>
          </cell>
          <cell r="AF134">
            <v>0</v>
          </cell>
          <cell r="AG134">
            <v>0</v>
          </cell>
          <cell r="AH134">
            <v>0</v>
          </cell>
          <cell r="AI134">
            <v>0</v>
          </cell>
          <cell r="AJ134">
            <v>0</v>
          </cell>
          <cell r="AK134">
            <v>0</v>
          </cell>
          <cell r="AL134">
            <v>0</v>
          </cell>
          <cell r="AM134">
            <v>32510.369999999995</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507045.59999999992</v>
          </cell>
          <cell r="Q135">
            <v>425032.07999999996</v>
          </cell>
          <cell r="R135">
            <v>426576.24</v>
          </cell>
          <cell r="S135">
            <v>427814.88</v>
          </cell>
          <cell r="T135">
            <v>428790.95999999996</v>
          </cell>
          <cell r="U135">
            <v>429379.68</v>
          </cell>
          <cell r="V135">
            <v>429480.48</v>
          </cell>
          <cell r="W135">
            <v>429085.19999999995</v>
          </cell>
          <cell r="X135">
            <v>428163.6</v>
          </cell>
          <cell r="Y135">
            <v>426672</v>
          </cell>
          <cell r="Z135">
            <v>424610.4</v>
          </cell>
          <cell r="AA135">
            <v>0</v>
          </cell>
          <cell r="AB135">
            <v>0</v>
          </cell>
          <cell r="AC135">
            <v>0</v>
          </cell>
          <cell r="AD135">
            <v>0</v>
          </cell>
          <cell r="AE135">
            <v>0</v>
          </cell>
          <cell r="AF135">
            <v>0</v>
          </cell>
          <cell r="AG135">
            <v>0</v>
          </cell>
          <cell r="AH135">
            <v>0</v>
          </cell>
          <cell r="AI135">
            <v>0</v>
          </cell>
          <cell r="AJ135">
            <v>0</v>
          </cell>
          <cell r="AK135">
            <v>0</v>
          </cell>
          <cell r="AL135">
            <v>0</v>
          </cell>
          <cell r="AM135">
            <v>4782651.120000001</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174686.4</v>
          </cell>
          <cell r="T136">
            <v>172670.40000000002</v>
          </cell>
          <cell r="U136">
            <v>170421.6</v>
          </cell>
          <cell r="V136">
            <v>168038.39999999999</v>
          </cell>
          <cell r="W136">
            <v>165517.20000000001</v>
          </cell>
          <cell r="X136">
            <v>162802.79999999999</v>
          </cell>
          <cell r="Y136">
            <v>159913.20000000001</v>
          </cell>
          <cell r="Z136">
            <v>156964.79999999999</v>
          </cell>
          <cell r="AA136">
            <v>0</v>
          </cell>
          <cell r="AB136">
            <v>0</v>
          </cell>
          <cell r="AC136">
            <v>0</v>
          </cell>
          <cell r="AD136">
            <v>0</v>
          </cell>
          <cell r="AE136">
            <v>0</v>
          </cell>
          <cell r="AF136">
            <v>0</v>
          </cell>
          <cell r="AG136">
            <v>0</v>
          </cell>
          <cell r="AH136">
            <v>0</v>
          </cell>
          <cell r="AI136">
            <v>0</v>
          </cell>
          <cell r="AJ136">
            <v>0</v>
          </cell>
          <cell r="AK136">
            <v>0</v>
          </cell>
          <cell r="AL136">
            <v>0</v>
          </cell>
          <cell r="AM136">
            <v>1896537.12</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184760.46000000002</v>
          </cell>
          <cell r="T137">
            <v>186625.62</v>
          </cell>
          <cell r="U137">
            <v>188193.41500000004</v>
          </cell>
          <cell r="V137">
            <v>189445.49</v>
          </cell>
          <cell r="W137">
            <v>190379.60250000004</v>
          </cell>
          <cell r="X137">
            <v>191049.98000000004</v>
          </cell>
          <cell r="Y137">
            <v>191522.85000000003</v>
          </cell>
          <cell r="Z137">
            <v>189679.50000000006</v>
          </cell>
          <cell r="AA137">
            <v>0</v>
          </cell>
          <cell r="AB137">
            <v>0</v>
          </cell>
          <cell r="AC137">
            <v>0</v>
          </cell>
          <cell r="AD137">
            <v>0</v>
          </cell>
          <cell r="AE137">
            <v>0</v>
          </cell>
          <cell r="AF137">
            <v>0</v>
          </cell>
          <cell r="AG137">
            <v>0</v>
          </cell>
          <cell r="AH137">
            <v>0</v>
          </cell>
          <cell r="AI137">
            <v>0</v>
          </cell>
          <cell r="AJ137">
            <v>0</v>
          </cell>
          <cell r="AK137">
            <v>0</v>
          </cell>
          <cell r="AL137">
            <v>0</v>
          </cell>
          <cell r="AM137">
            <v>2087140.55</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59770.702499999999</v>
          </cell>
          <cell r="T138">
            <v>60363.39</v>
          </cell>
          <cell r="U138">
            <v>60884.025000000001</v>
          </cell>
          <cell r="V138">
            <v>60571.125</v>
          </cell>
          <cell r="W138">
            <v>60304.5</v>
          </cell>
          <cell r="X138">
            <v>59985</v>
          </cell>
          <cell r="Y138">
            <v>59627.25</v>
          </cell>
          <cell r="Z138">
            <v>59244.75</v>
          </cell>
          <cell r="AA138">
            <v>0</v>
          </cell>
          <cell r="AB138">
            <v>0</v>
          </cell>
          <cell r="AC138">
            <v>0</v>
          </cell>
          <cell r="AD138">
            <v>0</v>
          </cell>
          <cell r="AE138">
            <v>0</v>
          </cell>
          <cell r="AF138">
            <v>0</v>
          </cell>
          <cell r="AG138">
            <v>0</v>
          </cell>
          <cell r="AH138">
            <v>0</v>
          </cell>
          <cell r="AI138">
            <v>0</v>
          </cell>
          <cell r="AJ138">
            <v>0</v>
          </cell>
          <cell r="AK138">
            <v>0</v>
          </cell>
          <cell r="AL138">
            <v>0</v>
          </cell>
          <cell r="AM138">
            <v>666972.0625</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171842.77499999999</v>
          </cell>
          <cell r="Q139">
            <v>147778.73750000002</v>
          </cell>
          <cell r="R139">
            <v>151622.08000000002</v>
          </cell>
          <cell r="S139">
            <v>155533.29</v>
          </cell>
          <cell r="T139">
            <v>159548</v>
          </cell>
          <cell r="U139">
            <v>163688.8175</v>
          </cell>
          <cell r="V139">
            <v>167969.10000000003</v>
          </cell>
          <cell r="W139">
            <v>172393.22000000003</v>
          </cell>
          <cell r="X139">
            <v>176936.22500000003</v>
          </cell>
          <cell r="Y139">
            <v>181566.5325</v>
          </cell>
          <cell r="Z139">
            <v>186276.82000000004</v>
          </cell>
          <cell r="AA139">
            <v>0</v>
          </cell>
          <cell r="AB139">
            <v>0</v>
          </cell>
          <cell r="AC139">
            <v>0</v>
          </cell>
          <cell r="AD139">
            <v>0</v>
          </cell>
          <cell r="AE139">
            <v>0</v>
          </cell>
          <cell r="AF139">
            <v>0</v>
          </cell>
          <cell r="AG139">
            <v>0</v>
          </cell>
          <cell r="AH139">
            <v>0</v>
          </cell>
          <cell r="AI139">
            <v>0</v>
          </cell>
          <cell r="AJ139">
            <v>0</v>
          </cell>
          <cell r="AK139">
            <v>0</v>
          </cell>
          <cell r="AL139">
            <v>0</v>
          </cell>
          <cell r="AM139">
            <v>1835155.5975000001</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146838.29999999999</v>
          </cell>
          <cell r="T140">
            <v>144200.875</v>
          </cell>
          <cell r="U140">
            <v>141469.125</v>
          </cell>
          <cell r="V140">
            <v>138693.27499999999</v>
          </cell>
          <cell r="W140">
            <v>135912.52499999999</v>
          </cell>
          <cell r="X140">
            <v>133156.27499999999</v>
          </cell>
          <cell r="Y140">
            <v>130475.97500000001</v>
          </cell>
          <cell r="Z140">
            <v>127932.875</v>
          </cell>
          <cell r="AA140">
            <v>0</v>
          </cell>
          <cell r="AB140">
            <v>0</v>
          </cell>
          <cell r="AC140">
            <v>0</v>
          </cell>
          <cell r="AD140">
            <v>0</v>
          </cell>
          <cell r="AE140">
            <v>0</v>
          </cell>
          <cell r="AF140">
            <v>0</v>
          </cell>
          <cell r="AG140">
            <v>0</v>
          </cell>
          <cell r="AH140">
            <v>0</v>
          </cell>
          <cell r="AI140">
            <v>0</v>
          </cell>
          <cell r="AJ140">
            <v>0</v>
          </cell>
          <cell r="AK140">
            <v>0</v>
          </cell>
          <cell r="AL140">
            <v>0</v>
          </cell>
          <cell r="AM140">
            <v>1583906.8699999999</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25945.200000000001</v>
          </cell>
          <cell r="T141">
            <v>25717.199999999997</v>
          </cell>
          <cell r="U141">
            <v>25477.199999999997</v>
          </cell>
          <cell r="V141">
            <v>25222.799999999996</v>
          </cell>
          <cell r="W141">
            <v>24950.400000000001</v>
          </cell>
          <cell r="X141">
            <v>24655.200000000001</v>
          </cell>
          <cell r="Y141">
            <v>24343.199999999997</v>
          </cell>
          <cell r="Z141">
            <v>24014.400000000001</v>
          </cell>
          <cell r="AA141">
            <v>0</v>
          </cell>
          <cell r="AB141">
            <v>0</v>
          </cell>
          <cell r="AC141">
            <v>0</v>
          </cell>
          <cell r="AD141">
            <v>0</v>
          </cell>
          <cell r="AE141">
            <v>0</v>
          </cell>
          <cell r="AF141">
            <v>0</v>
          </cell>
          <cell r="AG141">
            <v>0</v>
          </cell>
          <cell r="AH141">
            <v>0</v>
          </cell>
          <cell r="AI141">
            <v>0</v>
          </cell>
          <cell r="AJ141">
            <v>0</v>
          </cell>
          <cell r="AK141">
            <v>0</v>
          </cell>
          <cell r="AL141">
            <v>0</v>
          </cell>
          <cell r="AM141">
            <v>284756.64</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946727.77500000002</v>
          </cell>
          <cell r="T142">
            <v>966376.35</v>
          </cell>
          <cell r="U142">
            <v>985806</v>
          </cell>
          <cell r="V142">
            <v>1004896.125</v>
          </cell>
          <cell r="W142">
            <v>1023568.65</v>
          </cell>
          <cell r="X142">
            <v>1041828.525</v>
          </cell>
          <cell r="Y142">
            <v>1059672.375</v>
          </cell>
          <cell r="Z142">
            <v>1077074.1000000001</v>
          </cell>
          <cell r="AA142">
            <v>0</v>
          </cell>
          <cell r="AB142">
            <v>0</v>
          </cell>
          <cell r="AC142">
            <v>0</v>
          </cell>
          <cell r="AD142">
            <v>0</v>
          </cell>
          <cell r="AE142">
            <v>0</v>
          </cell>
          <cell r="AF142">
            <v>0</v>
          </cell>
          <cell r="AG142">
            <v>0</v>
          </cell>
          <cell r="AH142">
            <v>0</v>
          </cell>
          <cell r="AI142">
            <v>0</v>
          </cell>
          <cell r="AJ142">
            <v>0</v>
          </cell>
          <cell r="AK142">
            <v>0</v>
          </cell>
          <cell r="AL142">
            <v>0</v>
          </cell>
          <cell r="AM142">
            <v>10971087.4125</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782252.6399999999</v>
          </cell>
          <cell r="T143">
            <v>798597.12</v>
          </cell>
          <cell r="U143">
            <v>815050.07999999984</v>
          </cell>
          <cell r="V143">
            <v>831615.84000000008</v>
          </cell>
          <cell r="W143">
            <v>848318.88</v>
          </cell>
          <cell r="X143">
            <v>865159.44</v>
          </cell>
          <cell r="Y143">
            <v>882108</v>
          </cell>
          <cell r="Z143">
            <v>899111.76</v>
          </cell>
          <cell r="AA143">
            <v>0</v>
          </cell>
          <cell r="AB143">
            <v>0</v>
          </cell>
          <cell r="AC143">
            <v>0</v>
          </cell>
          <cell r="AD143">
            <v>0</v>
          </cell>
          <cell r="AE143">
            <v>0</v>
          </cell>
          <cell r="AF143">
            <v>0</v>
          </cell>
          <cell r="AG143">
            <v>0</v>
          </cell>
          <cell r="AH143">
            <v>0</v>
          </cell>
          <cell r="AI143">
            <v>0</v>
          </cell>
          <cell r="AJ143">
            <v>0</v>
          </cell>
          <cell r="AK143">
            <v>0</v>
          </cell>
          <cell r="AL143">
            <v>0</v>
          </cell>
          <cell r="AM143">
            <v>9115455.1199999992</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8934.75</v>
          </cell>
          <cell r="T144">
            <v>8775.1124999999993</v>
          </cell>
          <cell r="U144">
            <v>8615.4750000000004</v>
          </cell>
          <cell r="V144">
            <v>8460.7875000000004</v>
          </cell>
          <cell r="W144">
            <v>8306.1</v>
          </cell>
          <cell r="X144">
            <v>8146.4624999999996</v>
          </cell>
          <cell r="Y144">
            <v>7978.1624999999995</v>
          </cell>
          <cell r="Z144">
            <v>7806.15</v>
          </cell>
          <cell r="AA144">
            <v>0</v>
          </cell>
          <cell r="AB144">
            <v>0</v>
          </cell>
          <cell r="AC144">
            <v>0</v>
          </cell>
          <cell r="AD144">
            <v>0</v>
          </cell>
          <cell r="AE144">
            <v>0</v>
          </cell>
          <cell r="AF144">
            <v>0</v>
          </cell>
          <cell r="AG144">
            <v>0</v>
          </cell>
          <cell r="AH144">
            <v>0</v>
          </cell>
          <cell r="AI144">
            <v>0</v>
          </cell>
          <cell r="AJ144">
            <v>0</v>
          </cell>
          <cell r="AK144">
            <v>0</v>
          </cell>
          <cell r="AL144">
            <v>0</v>
          </cell>
          <cell r="AM144">
            <v>96444.5625</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774897.9</v>
          </cell>
          <cell r="Q145">
            <v>677232.08000000007</v>
          </cell>
          <cell r="R145">
            <v>704101.09500000009</v>
          </cell>
          <cell r="S145">
            <v>731651.92499999993</v>
          </cell>
          <cell r="T145">
            <v>759979.20000000019</v>
          </cell>
          <cell r="U145">
            <v>789095.29500000004</v>
          </cell>
          <cell r="V145">
            <v>818974.08750000002</v>
          </cell>
          <cell r="W145">
            <v>849549.32500000007</v>
          </cell>
          <cell r="X145">
            <v>880717.38000000012</v>
          </cell>
          <cell r="Y145">
            <v>912410.7</v>
          </cell>
          <cell r="Z145">
            <v>944619.74500000011</v>
          </cell>
          <cell r="AA145">
            <v>0</v>
          </cell>
          <cell r="AB145">
            <v>0</v>
          </cell>
          <cell r="AC145">
            <v>0</v>
          </cell>
          <cell r="AD145">
            <v>0</v>
          </cell>
          <cell r="AE145">
            <v>0</v>
          </cell>
          <cell r="AF145">
            <v>0</v>
          </cell>
          <cell r="AG145">
            <v>0</v>
          </cell>
          <cell r="AH145">
            <v>0</v>
          </cell>
          <cell r="AI145">
            <v>0</v>
          </cell>
          <cell r="AJ145">
            <v>0</v>
          </cell>
          <cell r="AK145">
            <v>0</v>
          </cell>
          <cell r="AL145">
            <v>0</v>
          </cell>
          <cell r="AM145">
            <v>8843228.7325000018</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138231.57</v>
          </cell>
          <cell r="T146">
            <v>141497.035</v>
          </cell>
          <cell r="U146">
            <v>144816.49500000002</v>
          </cell>
          <cell r="V146">
            <v>148206.15000000002</v>
          </cell>
          <cell r="W146">
            <v>151672.01</v>
          </cell>
          <cell r="X146">
            <v>155200.48500000004</v>
          </cell>
          <cell r="Y146">
            <v>156704.62500000003</v>
          </cell>
          <cell r="Z146">
            <v>158564.25000000003</v>
          </cell>
          <cell r="AA146">
            <v>0</v>
          </cell>
          <cell r="AB146">
            <v>0</v>
          </cell>
          <cell r="AC146">
            <v>0</v>
          </cell>
          <cell r="AD146">
            <v>0</v>
          </cell>
          <cell r="AE146">
            <v>0</v>
          </cell>
          <cell r="AF146">
            <v>0</v>
          </cell>
          <cell r="AG146">
            <v>0</v>
          </cell>
          <cell r="AH146">
            <v>0</v>
          </cell>
          <cell r="AI146">
            <v>0</v>
          </cell>
          <cell r="AJ146">
            <v>0</v>
          </cell>
          <cell r="AK146">
            <v>0</v>
          </cell>
          <cell r="AL146">
            <v>0</v>
          </cell>
          <cell r="AM146">
            <v>1615229.4125000003</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20721.12</v>
          </cell>
          <cell r="Q147">
            <v>17257.8</v>
          </cell>
          <cell r="R147">
            <v>17245.55</v>
          </cell>
          <cell r="S147">
            <v>17240.650000000001</v>
          </cell>
          <cell r="T147">
            <v>17248</v>
          </cell>
          <cell r="U147">
            <v>17258.535</v>
          </cell>
          <cell r="V147">
            <v>17262.455000000002</v>
          </cell>
          <cell r="W147">
            <v>17255.350000000002</v>
          </cell>
          <cell r="X147">
            <v>17238.2</v>
          </cell>
          <cell r="Y147">
            <v>17206.349999999999</v>
          </cell>
          <cell r="Z147">
            <v>17154.900000000001</v>
          </cell>
          <cell r="AA147">
            <v>0</v>
          </cell>
          <cell r="AB147">
            <v>0</v>
          </cell>
          <cell r="AC147">
            <v>0</v>
          </cell>
          <cell r="AD147">
            <v>0</v>
          </cell>
          <cell r="AE147">
            <v>0</v>
          </cell>
          <cell r="AF147">
            <v>0</v>
          </cell>
          <cell r="AG147">
            <v>0</v>
          </cell>
          <cell r="AH147">
            <v>0</v>
          </cell>
          <cell r="AI147">
            <v>0</v>
          </cell>
          <cell r="AJ147">
            <v>0</v>
          </cell>
          <cell r="AK147">
            <v>0</v>
          </cell>
          <cell r="AL147">
            <v>0</v>
          </cell>
          <cell r="AM147">
            <v>193088.91</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44097.9</v>
          </cell>
          <cell r="T148">
            <v>42921.450000000004</v>
          </cell>
          <cell r="U148">
            <v>41700.15</v>
          </cell>
          <cell r="V148">
            <v>40450.100000000006</v>
          </cell>
          <cell r="W148">
            <v>39183.949999999997</v>
          </cell>
          <cell r="X148">
            <v>37916.65</v>
          </cell>
          <cell r="Y148">
            <v>36675.800000000003</v>
          </cell>
          <cell r="Z148">
            <v>35490.15</v>
          </cell>
          <cell r="AA148">
            <v>0</v>
          </cell>
          <cell r="AB148">
            <v>0</v>
          </cell>
          <cell r="AC148">
            <v>0</v>
          </cell>
          <cell r="AD148">
            <v>0</v>
          </cell>
          <cell r="AE148">
            <v>0</v>
          </cell>
          <cell r="AF148">
            <v>0</v>
          </cell>
          <cell r="AG148">
            <v>0</v>
          </cell>
          <cell r="AH148">
            <v>0</v>
          </cell>
          <cell r="AI148">
            <v>0</v>
          </cell>
          <cell r="AJ148">
            <v>0</v>
          </cell>
          <cell r="AK148">
            <v>0</v>
          </cell>
          <cell r="AL148">
            <v>0</v>
          </cell>
          <cell r="AM148">
            <v>466509.46000000008</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75439.237500000003</v>
          </cell>
          <cell r="T149">
            <v>74284.649999999994</v>
          </cell>
          <cell r="U149">
            <v>73021.162500000006</v>
          </cell>
          <cell r="V149">
            <v>71692.087499999994</v>
          </cell>
          <cell r="W149">
            <v>70313.512499999997</v>
          </cell>
          <cell r="X149">
            <v>68889.149999999994</v>
          </cell>
          <cell r="Y149">
            <v>67448.7</v>
          </cell>
          <cell r="Z149">
            <v>66050.324999999997</v>
          </cell>
          <cell r="AA149">
            <v>0</v>
          </cell>
          <cell r="AB149">
            <v>0</v>
          </cell>
          <cell r="AC149">
            <v>0</v>
          </cell>
          <cell r="AD149">
            <v>0</v>
          </cell>
          <cell r="AE149">
            <v>0</v>
          </cell>
          <cell r="AF149">
            <v>0</v>
          </cell>
          <cell r="AG149">
            <v>0</v>
          </cell>
          <cell r="AH149">
            <v>0</v>
          </cell>
          <cell r="AI149">
            <v>0</v>
          </cell>
          <cell r="AJ149">
            <v>0</v>
          </cell>
          <cell r="AK149">
            <v>0</v>
          </cell>
          <cell r="AL149">
            <v>0</v>
          </cell>
          <cell r="AM149">
            <v>813732.72749999992</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1090092.4649999999</v>
          </cell>
          <cell r="Q150">
            <v>903106.46250000002</v>
          </cell>
          <cell r="R150">
            <v>890095.38749999995</v>
          </cell>
          <cell r="S150">
            <v>873162.67500000005</v>
          </cell>
          <cell r="T150">
            <v>855582.75</v>
          </cell>
          <cell r="U150">
            <v>838916.1</v>
          </cell>
          <cell r="V150">
            <v>824130.45</v>
          </cell>
          <cell r="W150">
            <v>811365.63749999995</v>
          </cell>
          <cell r="X150">
            <v>799731.9</v>
          </cell>
          <cell r="Y150">
            <v>788600.58749999991</v>
          </cell>
          <cell r="Z150">
            <v>778106.58750000002</v>
          </cell>
          <cell r="AA150">
            <v>0</v>
          </cell>
          <cell r="AB150">
            <v>0</v>
          </cell>
          <cell r="AC150">
            <v>0</v>
          </cell>
          <cell r="AD150">
            <v>0</v>
          </cell>
          <cell r="AE150">
            <v>0</v>
          </cell>
          <cell r="AF150">
            <v>0</v>
          </cell>
          <cell r="AG150">
            <v>0</v>
          </cell>
          <cell r="AH150">
            <v>0</v>
          </cell>
          <cell r="AI150">
            <v>0</v>
          </cell>
          <cell r="AJ150">
            <v>0</v>
          </cell>
          <cell r="AK150">
            <v>0</v>
          </cell>
          <cell r="AL150">
            <v>0</v>
          </cell>
          <cell r="AM150">
            <v>9452891.0024999995</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1105502.5799999998</v>
          </cell>
          <cell r="Q151">
            <v>952195.38000000012</v>
          </cell>
          <cell r="R151">
            <v>979833.96499999997</v>
          </cell>
          <cell r="S151">
            <v>1008938.68</v>
          </cell>
          <cell r="T151">
            <v>1039403.8800000001</v>
          </cell>
          <cell r="U151">
            <v>1071210.9750000001</v>
          </cell>
          <cell r="V151">
            <v>1104358.1225000003</v>
          </cell>
          <cell r="W151">
            <v>1138822.155</v>
          </cell>
          <cell r="X151">
            <v>1174422.3025000002</v>
          </cell>
          <cell r="Y151">
            <v>1210910.7350000001</v>
          </cell>
          <cell r="Z151">
            <v>1248029.2725000002</v>
          </cell>
          <cell r="AA151">
            <v>0</v>
          </cell>
          <cell r="AB151">
            <v>0</v>
          </cell>
          <cell r="AC151">
            <v>0</v>
          </cell>
          <cell r="AD151">
            <v>0</v>
          </cell>
          <cell r="AE151">
            <v>0</v>
          </cell>
          <cell r="AF151">
            <v>0</v>
          </cell>
          <cell r="AG151">
            <v>0</v>
          </cell>
          <cell r="AH151">
            <v>0</v>
          </cell>
          <cell r="AI151">
            <v>0</v>
          </cell>
          <cell r="AJ151">
            <v>0</v>
          </cell>
          <cell r="AK151">
            <v>0</v>
          </cell>
          <cell r="AL151">
            <v>0</v>
          </cell>
          <cell r="AM151">
            <v>12033628.047500001</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1131526.3500000001</v>
          </cell>
          <cell r="Q152">
            <v>948282.07499999995</v>
          </cell>
          <cell r="R152">
            <v>951515.49500000011</v>
          </cell>
          <cell r="S152">
            <v>953806.81750000012</v>
          </cell>
          <cell r="T152">
            <v>944440.87500000012</v>
          </cell>
          <cell r="U152">
            <v>935010</v>
          </cell>
          <cell r="V152">
            <v>925135.87500000012</v>
          </cell>
          <cell r="W152">
            <v>914942.25</v>
          </cell>
          <cell r="X152">
            <v>904583.25</v>
          </cell>
          <cell r="Y152">
            <v>894223.125</v>
          </cell>
          <cell r="Z152">
            <v>884008.125</v>
          </cell>
          <cell r="AA152">
            <v>0</v>
          </cell>
          <cell r="AB152">
            <v>0</v>
          </cell>
          <cell r="AC152">
            <v>0</v>
          </cell>
          <cell r="AD152">
            <v>0</v>
          </cell>
          <cell r="AE152">
            <v>0</v>
          </cell>
          <cell r="AF152">
            <v>0</v>
          </cell>
          <cell r="AG152">
            <v>0</v>
          </cell>
          <cell r="AH152">
            <v>0</v>
          </cell>
          <cell r="AI152">
            <v>0</v>
          </cell>
          <cell r="AJ152">
            <v>0</v>
          </cell>
          <cell r="AK152">
            <v>0</v>
          </cell>
          <cell r="AL152">
            <v>0</v>
          </cell>
          <cell r="AM152">
            <v>10387474.237500001</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66759.509999999995</v>
          </cell>
          <cell r="T153">
            <v>67995.965000000011</v>
          </cell>
          <cell r="U153">
            <v>68300.774999999994</v>
          </cell>
          <cell r="V153">
            <v>68705.55</v>
          </cell>
          <cell r="W153">
            <v>69048</v>
          </cell>
          <cell r="X153">
            <v>69322.724999999991</v>
          </cell>
          <cell r="Y153">
            <v>69525.675000000003</v>
          </cell>
          <cell r="Z153">
            <v>69649.650000000009</v>
          </cell>
          <cell r="AA153">
            <v>0</v>
          </cell>
          <cell r="AB153">
            <v>0</v>
          </cell>
          <cell r="AC153">
            <v>0</v>
          </cell>
          <cell r="AD153">
            <v>0</v>
          </cell>
          <cell r="AE153">
            <v>0</v>
          </cell>
          <cell r="AF153">
            <v>0</v>
          </cell>
          <cell r="AG153">
            <v>0</v>
          </cell>
          <cell r="AH153">
            <v>0</v>
          </cell>
          <cell r="AI153">
            <v>0</v>
          </cell>
          <cell r="AJ153">
            <v>0</v>
          </cell>
          <cell r="AK153">
            <v>0</v>
          </cell>
          <cell r="AL153">
            <v>0</v>
          </cell>
          <cell r="AM153">
            <v>754542.38750000019</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243.86354318598018</v>
          </cell>
          <cell r="Q154">
            <v>206.11987981700793</v>
          </cell>
          <cell r="R154">
            <v>207.27522108731858</v>
          </cell>
          <cell r="S154">
            <v>207.68904998035839</v>
          </cell>
          <cell r="T154">
            <v>207.50115220596888</v>
          </cell>
          <cell r="U154">
            <v>207.42687365148532</v>
          </cell>
          <cell r="V154">
            <v>207.20080461682181</v>
          </cell>
          <cell r="W154">
            <v>207.38627747035537</v>
          </cell>
          <cell r="X154">
            <v>207.33589156935682</v>
          </cell>
          <cell r="Y154">
            <v>207.73985605443391</v>
          </cell>
          <cell r="Z154">
            <v>208.20803840961389</v>
          </cell>
          <cell r="AA154">
            <v>0</v>
          </cell>
          <cell r="AB154">
            <v>0</v>
          </cell>
          <cell r="AC154">
            <v>0</v>
          </cell>
          <cell r="AD154">
            <v>0</v>
          </cell>
          <cell r="AE154">
            <v>0</v>
          </cell>
          <cell r="AF154">
            <v>0</v>
          </cell>
          <cell r="AG154">
            <v>0</v>
          </cell>
          <cell r="AH154">
            <v>0</v>
          </cell>
          <cell r="AI154">
            <v>0</v>
          </cell>
          <cell r="AJ154">
            <v>0</v>
          </cell>
          <cell r="AK154">
            <v>0</v>
          </cell>
          <cell r="AL154">
            <v>0</v>
          </cell>
          <cell r="AM154">
            <v>2317.7465880487011</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753856.2</v>
          </cell>
          <cell r="Q155">
            <v>625223.25</v>
          </cell>
          <cell r="R155">
            <v>624418.875</v>
          </cell>
          <cell r="S155">
            <v>624717.22499999998</v>
          </cell>
          <cell r="T155">
            <v>625032</v>
          </cell>
          <cell r="U155">
            <v>624781.125</v>
          </cell>
          <cell r="V155">
            <v>623770.875</v>
          </cell>
          <cell r="W155">
            <v>621906.75</v>
          </cell>
          <cell r="X155">
            <v>619536.375</v>
          </cell>
          <cell r="Y155">
            <v>616916.25</v>
          </cell>
          <cell r="Z155">
            <v>614023.875</v>
          </cell>
          <cell r="AA155">
            <v>0</v>
          </cell>
          <cell r="AB155">
            <v>0</v>
          </cell>
          <cell r="AC155">
            <v>0</v>
          </cell>
          <cell r="AD155">
            <v>0</v>
          </cell>
          <cell r="AE155">
            <v>0</v>
          </cell>
          <cell r="AF155">
            <v>0</v>
          </cell>
          <cell r="AG155">
            <v>0</v>
          </cell>
          <cell r="AH155">
            <v>0</v>
          </cell>
          <cell r="AI155">
            <v>0</v>
          </cell>
          <cell r="AJ155">
            <v>0</v>
          </cell>
          <cell r="AK155">
            <v>0</v>
          </cell>
          <cell r="AL155">
            <v>0</v>
          </cell>
          <cell r="AM155">
            <v>6974182.7999999998</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199229.1</v>
          </cell>
          <cell r="Q156">
            <v>165295.375</v>
          </cell>
          <cell r="R156">
            <v>164455.02499999999</v>
          </cell>
          <cell r="S156">
            <v>163504.42499999999</v>
          </cell>
          <cell r="T156">
            <v>162444.79999999999</v>
          </cell>
          <cell r="U156">
            <v>161293.29999999999</v>
          </cell>
          <cell r="V156">
            <v>160060.94999999998</v>
          </cell>
          <cell r="W156">
            <v>158761.22500000001</v>
          </cell>
          <cell r="X156">
            <v>157412.5</v>
          </cell>
          <cell r="Y156">
            <v>156034.375</v>
          </cell>
          <cell r="Z156">
            <v>154648.9</v>
          </cell>
          <cell r="AA156">
            <v>0</v>
          </cell>
          <cell r="AB156">
            <v>0</v>
          </cell>
          <cell r="AC156">
            <v>0</v>
          </cell>
          <cell r="AD156">
            <v>0</v>
          </cell>
          <cell r="AE156">
            <v>0</v>
          </cell>
          <cell r="AF156">
            <v>0</v>
          </cell>
          <cell r="AG156">
            <v>0</v>
          </cell>
          <cell r="AH156">
            <v>0</v>
          </cell>
          <cell r="AI156">
            <v>0</v>
          </cell>
          <cell r="AJ156">
            <v>0</v>
          </cell>
          <cell r="AK156">
            <v>0</v>
          </cell>
          <cell r="AL156">
            <v>0</v>
          </cell>
          <cell r="AM156">
            <v>1803139.9750000001</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997203.6</v>
          </cell>
          <cell r="Q157">
            <v>881931.87</v>
          </cell>
          <cell r="R157">
            <v>926476.64500000002</v>
          </cell>
          <cell r="S157">
            <v>972904.45500000007</v>
          </cell>
          <cell r="T157">
            <v>1021273.7300000001</v>
          </cell>
          <cell r="U157">
            <v>1071577.52</v>
          </cell>
          <cell r="V157">
            <v>1123808.04</v>
          </cell>
          <cell r="W157">
            <v>1177929.7200000002</v>
          </cell>
          <cell r="X157">
            <v>1233875.325</v>
          </cell>
          <cell r="Y157">
            <v>1291578.2700000003</v>
          </cell>
          <cell r="Z157">
            <v>1351003.5400000003</v>
          </cell>
          <cell r="AA157">
            <v>0</v>
          </cell>
          <cell r="AB157">
            <v>0</v>
          </cell>
          <cell r="AC157">
            <v>0</v>
          </cell>
          <cell r="AD157">
            <v>0</v>
          </cell>
          <cell r="AE157">
            <v>0</v>
          </cell>
          <cell r="AF157">
            <v>0</v>
          </cell>
          <cell r="AG157">
            <v>0</v>
          </cell>
          <cell r="AH157">
            <v>0</v>
          </cell>
          <cell r="AI157">
            <v>0</v>
          </cell>
          <cell r="AJ157">
            <v>0</v>
          </cell>
          <cell r="AK157">
            <v>0</v>
          </cell>
          <cell r="AL157">
            <v>0</v>
          </cell>
          <cell r="AM157">
            <v>12049562.715</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4161837.4725000001</v>
          </cell>
          <cell r="T158">
            <v>4329654.0549999997</v>
          </cell>
          <cell r="U158">
            <v>4502407.79</v>
          </cell>
          <cell r="V158">
            <v>4681006.3049999997</v>
          </cell>
          <cell r="W158">
            <v>4865968.9024999999</v>
          </cell>
          <cell r="X158">
            <v>5057052.5350000001</v>
          </cell>
          <cell r="Y158">
            <v>5254161.1425000001</v>
          </cell>
          <cell r="Z158">
            <v>5457565.3250000002</v>
          </cell>
          <cell r="AA158">
            <v>0</v>
          </cell>
          <cell r="AB158">
            <v>0</v>
          </cell>
          <cell r="AC158">
            <v>0</v>
          </cell>
          <cell r="AD158">
            <v>0</v>
          </cell>
          <cell r="AE158">
            <v>0</v>
          </cell>
          <cell r="AF158">
            <v>0</v>
          </cell>
          <cell r="AG158">
            <v>0</v>
          </cell>
          <cell r="AH158">
            <v>0</v>
          </cell>
          <cell r="AI158">
            <v>0</v>
          </cell>
          <cell r="AJ158">
            <v>0</v>
          </cell>
          <cell r="AK158">
            <v>0</v>
          </cell>
          <cell r="AL158">
            <v>0</v>
          </cell>
          <cell r="AM158">
            <v>50517140.414999992</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5362182.6300000008</v>
          </cell>
          <cell r="Q159">
            <v>4541356.995000001</v>
          </cell>
          <cell r="R159">
            <v>4604165.7750000004</v>
          </cell>
          <cell r="S159">
            <v>4665761.8425000003</v>
          </cell>
          <cell r="T159">
            <v>4724081.91</v>
          </cell>
          <cell r="U159">
            <v>4778523.5025000004</v>
          </cell>
          <cell r="V159">
            <v>4828326.2100000009</v>
          </cell>
          <cell r="W159">
            <v>4873145.7850000011</v>
          </cell>
          <cell r="X159">
            <v>4851444.3750000009</v>
          </cell>
          <cell r="Y159">
            <v>4835426.6250000009</v>
          </cell>
          <cell r="Z159">
            <v>4816393.8750000009</v>
          </cell>
          <cell r="AA159">
            <v>0</v>
          </cell>
          <cell r="AB159">
            <v>0</v>
          </cell>
          <cell r="AC159">
            <v>0</v>
          </cell>
          <cell r="AD159">
            <v>0</v>
          </cell>
          <cell r="AE159">
            <v>0</v>
          </cell>
          <cell r="AF159">
            <v>0</v>
          </cell>
          <cell r="AG159">
            <v>0</v>
          </cell>
          <cell r="AH159">
            <v>0</v>
          </cell>
          <cell r="AI159">
            <v>0</v>
          </cell>
          <cell r="AJ159">
            <v>0</v>
          </cell>
          <cell r="AK159">
            <v>0</v>
          </cell>
          <cell r="AL159">
            <v>0</v>
          </cell>
          <cell r="AM159">
            <v>52880809.525000006</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96834.914999999994</v>
          </cell>
          <cell r="Q160">
            <v>81994.927499999991</v>
          </cell>
          <cell r="R160">
            <v>83123.180000000008</v>
          </cell>
          <cell r="S160">
            <v>84278.69</v>
          </cell>
          <cell r="T160">
            <v>85447.86</v>
          </cell>
          <cell r="U160">
            <v>86622.665000000008</v>
          </cell>
          <cell r="V160">
            <v>87791.010000000009</v>
          </cell>
          <cell r="W160">
            <v>88943.565000000002</v>
          </cell>
          <cell r="X160">
            <v>90071.574999999997</v>
          </cell>
          <cell r="Y160">
            <v>91165.707500000019</v>
          </cell>
          <cell r="Z160">
            <v>92217.735000000001</v>
          </cell>
          <cell r="AA160">
            <v>0</v>
          </cell>
          <cell r="AB160">
            <v>0</v>
          </cell>
          <cell r="AC160">
            <v>0</v>
          </cell>
          <cell r="AD160">
            <v>0</v>
          </cell>
          <cell r="AE160">
            <v>0</v>
          </cell>
          <cell r="AF160">
            <v>0</v>
          </cell>
          <cell r="AG160">
            <v>0</v>
          </cell>
          <cell r="AH160">
            <v>0</v>
          </cell>
          <cell r="AI160">
            <v>0</v>
          </cell>
          <cell r="AJ160">
            <v>0</v>
          </cell>
          <cell r="AK160">
            <v>0</v>
          </cell>
          <cell r="AL160">
            <v>0</v>
          </cell>
          <cell r="AM160">
            <v>968491.83</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198069.3</v>
          </cell>
          <cell r="Q161">
            <v>169800.84000000003</v>
          </cell>
          <cell r="R161">
            <v>173926.41</v>
          </cell>
          <cell r="S161">
            <v>178161.8075</v>
          </cell>
          <cell r="T161">
            <v>182471.94</v>
          </cell>
          <cell r="U161">
            <v>186845.41500000004</v>
          </cell>
          <cell r="V161">
            <v>191269.125</v>
          </cell>
          <cell r="W161">
            <v>195736.22000000003</v>
          </cell>
          <cell r="X161">
            <v>200236.02000000002</v>
          </cell>
          <cell r="Y161">
            <v>204754.31</v>
          </cell>
          <cell r="Z161">
            <v>209272.20000000004</v>
          </cell>
          <cell r="AA161">
            <v>0</v>
          </cell>
          <cell r="AB161">
            <v>0</v>
          </cell>
          <cell r="AC161">
            <v>0</v>
          </cell>
          <cell r="AD161">
            <v>0</v>
          </cell>
          <cell r="AE161">
            <v>0</v>
          </cell>
          <cell r="AF161">
            <v>0</v>
          </cell>
          <cell r="AG161">
            <v>0</v>
          </cell>
          <cell r="AH161">
            <v>0</v>
          </cell>
          <cell r="AI161">
            <v>0</v>
          </cell>
          <cell r="AJ161">
            <v>0</v>
          </cell>
          <cell r="AK161">
            <v>0</v>
          </cell>
          <cell r="AL161">
            <v>0</v>
          </cell>
          <cell r="AM161">
            <v>2090543.5875000001</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210759.12000000005</v>
          </cell>
          <cell r="Q162">
            <v>179380.38</v>
          </cell>
          <cell r="R162">
            <v>182263.92</v>
          </cell>
          <cell r="S162">
            <v>184991.315</v>
          </cell>
          <cell r="T162">
            <v>187596.935</v>
          </cell>
          <cell r="U162">
            <v>190078.08750000002</v>
          </cell>
          <cell r="V162">
            <v>192433.03</v>
          </cell>
          <cell r="W162">
            <v>194659.64</v>
          </cell>
          <cell r="X162">
            <v>196760.49</v>
          </cell>
          <cell r="Y162">
            <v>198749.46500000005</v>
          </cell>
          <cell r="Z162">
            <v>198240.52500000002</v>
          </cell>
          <cell r="AA162">
            <v>0</v>
          </cell>
          <cell r="AB162">
            <v>0</v>
          </cell>
          <cell r="AC162">
            <v>0</v>
          </cell>
          <cell r="AD162">
            <v>0</v>
          </cell>
          <cell r="AE162">
            <v>0</v>
          </cell>
          <cell r="AF162">
            <v>0</v>
          </cell>
          <cell r="AG162">
            <v>0</v>
          </cell>
          <cell r="AH162">
            <v>0</v>
          </cell>
          <cell r="AI162">
            <v>0</v>
          </cell>
          <cell r="AJ162">
            <v>0</v>
          </cell>
          <cell r="AK162">
            <v>0</v>
          </cell>
          <cell r="AL162">
            <v>0</v>
          </cell>
          <cell r="AM162">
            <v>2115912.9075000002</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838904.625</v>
          </cell>
          <cell r="Q163">
            <v>698155</v>
          </cell>
          <cell r="R163">
            <v>697063.6875</v>
          </cell>
          <cell r="S163">
            <v>695753.875</v>
          </cell>
          <cell r="T163">
            <v>694168.5625</v>
          </cell>
          <cell r="U163">
            <v>692254.3125</v>
          </cell>
          <cell r="V163">
            <v>689964.8125</v>
          </cell>
          <cell r="W163">
            <v>687276.31249999988</v>
          </cell>
          <cell r="X163">
            <v>684222.0625</v>
          </cell>
          <cell r="Y163">
            <v>680847.1875</v>
          </cell>
          <cell r="Z163">
            <v>677180.1875</v>
          </cell>
          <cell r="AA163">
            <v>0</v>
          </cell>
          <cell r="AB163">
            <v>0</v>
          </cell>
          <cell r="AC163">
            <v>0</v>
          </cell>
          <cell r="AD163">
            <v>0</v>
          </cell>
          <cell r="AE163">
            <v>0</v>
          </cell>
          <cell r="AF163">
            <v>0</v>
          </cell>
          <cell r="AG163">
            <v>0</v>
          </cell>
          <cell r="AH163">
            <v>0</v>
          </cell>
          <cell r="AI163">
            <v>0</v>
          </cell>
          <cell r="AJ163">
            <v>0</v>
          </cell>
          <cell r="AK163">
            <v>0</v>
          </cell>
          <cell r="AL163">
            <v>0</v>
          </cell>
          <cell r="AM163">
            <v>7735790.625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3135120.12</v>
          </cell>
          <cell r="Q164">
            <v>2675092.0049999999</v>
          </cell>
          <cell r="R164">
            <v>2726356.1625000001</v>
          </cell>
          <cell r="S164">
            <v>2777410.6949999994</v>
          </cell>
          <cell r="T164">
            <v>2791634.0725000007</v>
          </cell>
          <cell r="U164">
            <v>2810979.0799999996</v>
          </cell>
          <cell r="V164">
            <v>2829081.0275000008</v>
          </cell>
          <cell r="W164">
            <v>2845671.4649999999</v>
          </cell>
          <cell r="X164">
            <v>2860607.9775</v>
          </cell>
          <cell r="Y164">
            <v>2873754.2925000004</v>
          </cell>
          <cell r="Z164">
            <v>2884973.4550000001</v>
          </cell>
          <cell r="AA164">
            <v>0</v>
          </cell>
          <cell r="AB164">
            <v>0</v>
          </cell>
          <cell r="AC164">
            <v>0</v>
          </cell>
          <cell r="AD164">
            <v>0</v>
          </cell>
          <cell r="AE164">
            <v>0</v>
          </cell>
          <cell r="AF164">
            <v>0</v>
          </cell>
          <cell r="AG164">
            <v>0</v>
          </cell>
          <cell r="AH164">
            <v>0</v>
          </cell>
          <cell r="AI164">
            <v>0</v>
          </cell>
          <cell r="AJ164">
            <v>0</v>
          </cell>
          <cell r="AK164">
            <v>0</v>
          </cell>
          <cell r="AL164">
            <v>0</v>
          </cell>
          <cell r="AM164">
            <v>31210680.352499999</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504570.14999999997</v>
          </cell>
          <cell r="T165">
            <v>509785.71</v>
          </cell>
          <cell r="U165">
            <v>515102.7</v>
          </cell>
          <cell r="V165">
            <v>520502.255</v>
          </cell>
          <cell r="W165">
            <v>525917.245</v>
          </cell>
          <cell r="X165">
            <v>531231.29499999993</v>
          </cell>
          <cell r="Y165">
            <v>536365.76</v>
          </cell>
          <cell r="Z165">
            <v>541293.19999999995</v>
          </cell>
          <cell r="AA165">
            <v>0</v>
          </cell>
          <cell r="AB165">
            <v>0</v>
          </cell>
          <cell r="AC165">
            <v>0</v>
          </cell>
          <cell r="AD165">
            <v>0</v>
          </cell>
          <cell r="AE165">
            <v>0</v>
          </cell>
          <cell r="AF165">
            <v>0</v>
          </cell>
          <cell r="AG165">
            <v>0</v>
          </cell>
          <cell r="AH165">
            <v>0</v>
          </cell>
          <cell r="AI165">
            <v>0</v>
          </cell>
          <cell r="AJ165">
            <v>0</v>
          </cell>
          <cell r="AK165">
            <v>0</v>
          </cell>
          <cell r="AL165">
            <v>0</v>
          </cell>
          <cell r="AM165">
            <v>5764307.5699999994</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1143.0007335558073</v>
          </cell>
          <cell r="Q166">
            <v>944.00149464150616</v>
          </cell>
          <cell r="R166">
            <v>939.63585764133973</v>
          </cell>
          <cell r="S166">
            <v>939.43349180632958</v>
          </cell>
          <cell r="T166">
            <v>941.35190931762043</v>
          </cell>
          <cell r="U166">
            <v>942.69387759950314</v>
          </cell>
          <cell r="V166">
            <v>943.47708732327305</v>
          </cell>
          <cell r="W166">
            <v>942.91790332958169</v>
          </cell>
          <cell r="X166">
            <v>940.73372540871458</v>
          </cell>
          <cell r="Y166">
            <v>938.1830220967679</v>
          </cell>
          <cell r="Z166">
            <v>935.94954354863034</v>
          </cell>
          <cell r="AA166">
            <v>0</v>
          </cell>
          <cell r="AB166">
            <v>0</v>
          </cell>
          <cell r="AC166">
            <v>0</v>
          </cell>
          <cell r="AD166">
            <v>0</v>
          </cell>
          <cell r="AE166">
            <v>0</v>
          </cell>
          <cell r="AF166">
            <v>0</v>
          </cell>
          <cell r="AG166">
            <v>0</v>
          </cell>
          <cell r="AH166">
            <v>0</v>
          </cell>
          <cell r="AI166">
            <v>0</v>
          </cell>
          <cell r="AJ166">
            <v>0</v>
          </cell>
          <cell r="AK166">
            <v>0</v>
          </cell>
          <cell r="AL166">
            <v>0</v>
          </cell>
          <cell r="AM166">
            <v>10551.378646269071</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4052.7900000000004</v>
          </cell>
          <cell r="Q167">
            <v>3352.8249999999998</v>
          </cell>
          <cell r="R167">
            <v>3332</v>
          </cell>
          <cell r="S167">
            <v>3311.1750000000002</v>
          </cell>
          <cell r="T167">
            <v>3290.3499999999995</v>
          </cell>
          <cell r="U167">
            <v>3268.2999999999997</v>
          </cell>
          <cell r="V167">
            <v>3243.8</v>
          </cell>
          <cell r="W167">
            <v>3216.85</v>
          </cell>
          <cell r="X167">
            <v>3188.6750000000002</v>
          </cell>
          <cell r="Y167">
            <v>3159.2750000000001</v>
          </cell>
          <cell r="Z167">
            <v>3128.65</v>
          </cell>
          <cell r="AA167">
            <v>0</v>
          </cell>
          <cell r="AB167">
            <v>0</v>
          </cell>
          <cell r="AC167">
            <v>0</v>
          </cell>
          <cell r="AD167">
            <v>0</v>
          </cell>
          <cell r="AE167">
            <v>0</v>
          </cell>
          <cell r="AF167">
            <v>0</v>
          </cell>
          <cell r="AG167">
            <v>0</v>
          </cell>
          <cell r="AH167">
            <v>0</v>
          </cell>
          <cell r="AI167">
            <v>0</v>
          </cell>
          <cell r="AJ167">
            <v>0</v>
          </cell>
          <cell r="AK167">
            <v>0</v>
          </cell>
          <cell r="AL167">
            <v>0</v>
          </cell>
          <cell r="AM167">
            <v>36544.689999999995</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2482.5600000000004</v>
          </cell>
          <cell r="Q168">
            <v>2034</v>
          </cell>
          <cell r="R168">
            <v>2000.3999999999999</v>
          </cell>
          <cell r="S168">
            <v>1965.6</v>
          </cell>
          <cell r="T168">
            <v>1932</v>
          </cell>
          <cell r="U168">
            <v>1898.4</v>
          </cell>
          <cell r="V168">
            <v>1867.2</v>
          </cell>
          <cell r="W168">
            <v>1838.4</v>
          </cell>
          <cell r="X168">
            <v>1809.6</v>
          </cell>
          <cell r="Y168">
            <v>1782</v>
          </cell>
          <cell r="Z168">
            <v>1755.6</v>
          </cell>
          <cell r="AA168">
            <v>0</v>
          </cell>
          <cell r="AB168">
            <v>0</v>
          </cell>
          <cell r="AC168">
            <v>0</v>
          </cell>
          <cell r="AD168">
            <v>0</v>
          </cell>
          <cell r="AE168">
            <v>0</v>
          </cell>
          <cell r="AF168">
            <v>0</v>
          </cell>
          <cell r="AG168">
            <v>0</v>
          </cell>
          <cell r="AH168">
            <v>0</v>
          </cell>
          <cell r="AI168">
            <v>0</v>
          </cell>
          <cell r="AJ168">
            <v>0</v>
          </cell>
          <cell r="AK168">
            <v>0</v>
          </cell>
          <cell r="AL168">
            <v>0</v>
          </cell>
          <cell r="AM168">
            <v>21365.759999999998</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6659.8799999999992</v>
          </cell>
          <cell r="Q169">
            <v>5487.7999999999993</v>
          </cell>
          <cell r="R169">
            <v>5437.2000000000007</v>
          </cell>
          <cell r="S169">
            <v>5395.8</v>
          </cell>
          <cell r="T169">
            <v>5362.45</v>
          </cell>
          <cell r="U169">
            <v>5339.4500000000007</v>
          </cell>
          <cell r="V169">
            <v>5324.5</v>
          </cell>
          <cell r="W169">
            <v>5317.6</v>
          </cell>
          <cell r="X169">
            <v>5320.3600000000006</v>
          </cell>
          <cell r="Y169">
            <v>5329.5600000000013</v>
          </cell>
          <cell r="Z169">
            <v>5341.7500000000009</v>
          </cell>
          <cell r="AA169">
            <v>0</v>
          </cell>
          <cell r="AB169">
            <v>0</v>
          </cell>
          <cell r="AC169">
            <v>0</v>
          </cell>
          <cell r="AD169">
            <v>0</v>
          </cell>
          <cell r="AE169">
            <v>0</v>
          </cell>
          <cell r="AF169">
            <v>0</v>
          </cell>
          <cell r="AG169">
            <v>0</v>
          </cell>
          <cell r="AH169">
            <v>0</v>
          </cell>
          <cell r="AI169">
            <v>0</v>
          </cell>
          <cell r="AJ169">
            <v>0</v>
          </cell>
          <cell r="AK169">
            <v>0</v>
          </cell>
          <cell r="AL169">
            <v>0</v>
          </cell>
          <cell r="AM169">
            <v>60316.350000000006</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7552.08</v>
          </cell>
          <cell r="T170">
            <v>7564.7999999999993</v>
          </cell>
          <cell r="U170">
            <v>7582.5599999999995</v>
          </cell>
          <cell r="V170">
            <v>7613.76</v>
          </cell>
          <cell r="W170">
            <v>7659.84</v>
          </cell>
          <cell r="X170">
            <v>7718.8799999999992</v>
          </cell>
          <cell r="Y170">
            <v>7793.9999999999991</v>
          </cell>
          <cell r="Z170">
            <v>7881.84</v>
          </cell>
          <cell r="AA170">
            <v>0</v>
          </cell>
          <cell r="AB170">
            <v>0</v>
          </cell>
          <cell r="AC170">
            <v>0</v>
          </cell>
          <cell r="AD170">
            <v>0</v>
          </cell>
          <cell r="AE170">
            <v>0</v>
          </cell>
          <cell r="AF170">
            <v>0</v>
          </cell>
          <cell r="AG170">
            <v>0</v>
          </cell>
          <cell r="AH170">
            <v>0</v>
          </cell>
          <cell r="AI170">
            <v>0</v>
          </cell>
          <cell r="AJ170">
            <v>0</v>
          </cell>
          <cell r="AK170">
            <v>0</v>
          </cell>
          <cell r="AL170">
            <v>0</v>
          </cell>
          <cell r="AM170">
            <v>85474.559999999998</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620463.64</v>
          </cell>
          <cell r="T171">
            <v>627864.57999999996</v>
          </cell>
          <cell r="U171">
            <v>635443.30999999994</v>
          </cell>
          <cell r="V171">
            <v>643334.84000000008</v>
          </cell>
          <cell r="W171">
            <v>651563.09</v>
          </cell>
          <cell r="X171">
            <v>660021.11</v>
          </cell>
          <cell r="Y171">
            <v>668654.85</v>
          </cell>
          <cell r="Z171">
            <v>677520.2</v>
          </cell>
          <cell r="AA171">
            <v>0</v>
          </cell>
          <cell r="AB171">
            <v>0</v>
          </cell>
          <cell r="AC171">
            <v>0</v>
          </cell>
          <cell r="AD171">
            <v>0</v>
          </cell>
          <cell r="AE171">
            <v>0</v>
          </cell>
          <cell r="AF171">
            <v>0</v>
          </cell>
          <cell r="AG171">
            <v>0</v>
          </cell>
          <cell r="AH171">
            <v>0</v>
          </cell>
          <cell r="AI171">
            <v>0</v>
          </cell>
          <cell r="AJ171">
            <v>0</v>
          </cell>
          <cell r="AK171">
            <v>0</v>
          </cell>
          <cell r="AL171">
            <v>0</v>
          </cell>
          <cell r="AM171">
            <v>7116617.2200000007</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98533.662500000006</v>
          </cell>
          <cell r="T172">
            <v>97338.150000000009</v>
          </cell>
          <cell r="U172">
            <v>96180.175000000003</v>
          </cell>
          <cell r="V172">
            <v>95033.574999999997</v>
          </cell>
          <cell r="W172">
            <v>93876.737500000003</v>
          </cell>
          <cell r="X172">
            <v>92699.425000000017</v>
          </cell>
          <cell r="Y172">
            <v>91498.225000000006</v>
          </cell>
          <cell r="Z172">
            <v>90268.587499999994</v>
          </cell>
          <cell r="AA172">
            <v>0</v>
          </cell>
          <cell r="AB172">
            <v>0</v>
          </cell>
          <cell r="AC172">
            <v>0</v>
          </cell>
          <cell r="AD172">
            <v>0</v>
          </cell>
          <cell r="AE172">
            <v>0</v>
          </cell>
          <cell r="AF172">
            <v>0</v>
          </cell>
          <cell r="AG172">
            <v>0</v>
          </cell>
          <cell r="AH172">
            <v>0</v>
          </cell>
          <cell r="AI172">
            <v>0</v>
          </cell>
          <cell r="AJ172">
            <v>0</v>
          </cell>
          <cell r="AK172">
            <v>0</v>
          </cell>
          <cell r="AL172">
            <v>0</v>
          </cell>
          <cell r="AM172">
            <v>1079418.5675000001</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2191.77</v>
          </cell>
          <cell r="Q173">
            <v>1788.5</v>
          </cell>
          <cell r="R173">
            <v>1756.6499999999999</v>
          </cell>
          <cell r="S173">
            <v>1724.8</v>
          </cell>
          <cell r="T173">
            <v>1696.625</v>
          </cell>
          <cell r="U173">
            <v>1667.2249999999999</v>
          </cell>
          <cell r="V173">
            <v>1639.05</v>
          </cell>
          <cell r="W173">
            <v>1613.325</v>
          </cell>
          <cell r="X173">
            <v>1588.8249999999998</v>
          </cell>
          <cell r="Y173">
            <v>1565.5500000000002</v>
          </cell>
          <cell r="Z173">
            <v>1545.95</v>
          </cell>
          <cell r="AA173">
            <v>0</v>
          </cell>
          <cell r="AB173">
            <v>0</v>
          </cell>
          <cell r="AC173">
            <v>0</v>
          </cell>
          <cell r="AD173">
            <v>0</v>
          </cell>
          <cell r="AE173">
            <v>0</v>
          </cell>
          <cell r="AF173">
            <v>0</v>
          </cell>
          <cell r="AG173">
            <v>0</v>
          </cell>
          <cell r="AH173">
            <v>0</v>
          </cell>
          <cell r="AI173">
            <v>0</v>
          </cell>
          <cell r="AJ173">
            <v>0</v>
          </cell>
          <cell r="AK173">
            <v>0</v>
          </cell>
          <cell r="AL173">
            <v>0</v>
          </cell>
          <cell r="AM173">
            <v>18778.27</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225218.26500000001</v>
          </cell>
          <cell r="T174">
            <v>228974.16250000001</v>
          </cell>
          <cell r="U174">
            <v>229718.7</v>
          </cell>
          <cell r="V174">
            <v>231008.625</v>
          </cell>
          <cell r="W174">
            <v>232346.47500000001</v>
          </cell>
          <cell r="X174">
            <v>233712.90000000002</v>
          </cell>
          <cell r="Y174">
            <v>235090.57500000001</v>
          </cell>
          <cell r="Z174">
            <v>236463.97500000001</v>
          </cell>
          <cell r="AA174">
            <v>0</v>
          </cell>
          <cell r="AB174">
            <v>0</v>
          </cell>
          <cell r="AC174">
            <v>0</v>
          </cell>
          <cell r="AD174">
            <v>0</v>
          </cell>
          <cell r="AE174">
            <v>0</v>
          </cell>
          <cell r="AF174">
            <v>0</v>
          </cell>
          <cell r="AG174">
            <v>0</v>
          </cell>
          <cell r="AH174">
            <v>0</v>
          </cell>
          <cell r="AI174">
            <v>0</v>
          </cell>
          <cell r="AJ174">
            <v>0</v>
          </cell>
          <cell r="AK174">
            <v>0</v>
          </cell>
          <cell r="AL174">
            <v>0</v>
          </cell>
          <cell r="AM174">
            <v>2547941.7250000006</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68867.759999999995</v>
          </cell>
          <cell r="T175">
            <v>69827.759999999995</v>
          </cell>
          <cell r="U175">
            <v>70706.399999999994</v>
          </cell>
          <cell r="V175">
            <v>71479.44</v>
          </cell>
          <cell r="W175">
            <v>72130.079999999987</v>
          </cell>
          <cell r="X175">
            <v>72640.319999999992</v>
          </cell>
          <cell r="Y175">
            <v>72997.919999999998</v>
          </cell>
          <cell r="Z175">
            <v>73188.239999999991</v>
          </cell>
          <cell r="AA175">
            <v>0</v>
          </cell>
          <cell r="AB175">
            <v>0</v>
          </cell>
          <cell r="AC175">
            <v>0</v>
          </cell>
          <cell r="AD175">
            <v>0</v>
          </cell>
          <cell r="AE175">
            <v>0</v>
          </cell>
          <cell r="AF175">
            <v>0</v>
          </cell>
          <cell r="AG175">
            <v>0</v>
          </cell>
          <cell r="AH175">
            <v>0</v>
          </cell>
          <cell r="AI175">
            <v>0</v>
          </cell>
          <cell r="AJ175">
            <v>0</v>
          </cell>
          <cell r="AK175">
            <v>0</v>
          </cell>
          <cell r="AL175">
            <v>0</v>
          </cell>
          <cell r="AM175">
            <v>784966.32</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22501.8</v>
          </cell>
          <cell r="Q176">
            <v>18793.350000000002</v>
          </cell>
          <cell r="R176">
            <v>18844.425000000003</v>
          </cell>
          <cell r="S176">
            <v>18909</v>
          </cell>
          <cell r="T176">
            <v>18989.774999999998</v>
          </cell>
          <cell r="U176">
            <v>19086.300000000003</v>
          </cell>
          <cell r="V176">
            <v>19203.974999999999</v>
          </cell>
          <cell r="W176">
            <v>19340.55</v>
          </cell>
          <cell r="X176">
            <v>19492.2</v>
          </cell>
          <cell r="Y176">
            <v>19654.2</v>
          </cell>
          <cell r="Z176">
            <v>19824.75</v>
          </cell>
          <cell r="AA176">
            <v>0</v>
          </cell>
          <cell r="AB176">
            <v>0</v>
          </cell>
          <cell r="AC176">
            <v>0</v>
          </cell>
          <cell r="AD176">
            <v>0</v>
          </cell>
          <cell r="AE176">
            <v>0</v>
          </cell>
          <cell r="AF176">
            <v>0</v>
          </cell>
          <cell r="AG176">
            <v>0</v>
          </cell>
          <cell r="AH176">
            <v>0</v>
          </cell>
          <cell r="AI176">
            <v>0</v>
          </cell>
          <cell r="AJ176">
            <v>0</v>
          </cell>
          <cell r="AK176">
            <v>0</v>
          </cell>
          <cell r="AL176">
            <v>0</v>
          </cell>
          <cell r="AM176">
            <v>214640.32500000001</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286102.74</v>
          </cell>
          <cell r="Q177">
            <v>251288.56</v>
          </cell>
          <cell r="R177">
            <v>262552.90500000003</v>
          </cell>
          <cell r="S177">
            <v>274209.69</v>
          </cell>
          <cell r="T177">
            <v>286205.59750000003</v>
          </cell>
          <cell r="U177">
            <v>298506.255</v>
          </cell>
          <cell r="V177">
            <v>311080.52749999997</v>
          </cell>
          <cell r="W177">
            <v>323910.41500000004</v>
          </cell>
          <cell r="X177">
            <v>336982.875</v>
          </cell>
          <cell r="Y177">
            <v>350275.17000000004</v>
          </cell>
          <cell r="Z177">
            <v>363747.1050000001</v>
          </cell>
          <cell r="AA177">
            <v>0</v>
          </cell>
          <cell r="AB177">
            <v>0</v>
          </cell>
          <cell r="AC177">
            <v>0</v>
          </cell>
          <cell r="AD177">
            <v>0</v>
          </cell>
          <cell r="AE177">
            <v>0</v>
          </cell>
          <cell r="AF177">
            <v>0</v>
          </cell>
          <cell r="AG177">
            <v>0</v>
          </cell>
          <cell r="AH177">
            <v>0</v>
          </cell>
          <cell r="AI177">
            <v>0</v>
          </cell>
          <cell r="AJ177">
            <v>0</v>
          </cell>
          <cell r="AK177">
            <v>0</v>
          </cell>
          <cell r="AL177">
            <v>0</v>
          </cell>
          <cell r="AM177">
            <v>3344861.84</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352807.52999999997</v>
          </cell>
          <cell r="Q178">
            <v>308892.84499999997</v>
          </cell>
          <cell r="R178">
            <v>320937.07500000001</v>
          </cell>
          <cell r="S178">
            <v>332663.48249999998</v>
          </cell>
          <cell r="T178">
            <v>344069.70500000002</v>
          </cell>
          <cell r="U178">
            <v>355127.26250000007</v>
          </cell>
          <cell r="V178">
            <v>365826.78</v>
          </cell>
          <cell r="W178">
            <v>376190.93000000005</v>
          </cell>
          <cell r="X178">
            <v>386291.25500000006</v>
          </cell>
          <cell r="Y178">
            <v>396199.22250000003</v>
          </cell>
          <cell r="Z178">
            <v>405964.23000000004</v>
          </cell>
          <cell r="AA178">
            <v>0</v>
          </cell>
          <cell r="AB178">
            <v>0</v>
          </cell>
          <cell r="AC178">
            <v>0</v>
          </cell>
          <cell r="AD178">
            <v>0</v>
          </cell>
          <cell r="AE178">
            <v>0</v>
          </cell>
          <cell r="AF178">
            <v>0</v>
          </cell>
          <cell r="AG178">
            <v>0</v>
          </cell>
          <cell r="AH178">
            <v>0</v>
          </cell>
          <cell r="AI178">
            <v>0</v>
          </cell>
          <cell r="AJ178">
            <v>0</v>
          </cell>
          <cell r="AK178">
            <v>0</v>
          </cell>
          <cell r="AL178">
            <v>0</v>
          </cell>
          <cell r="AM178">
            <v>3944970.3174999999</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441360.5625</v>
          </cell>
          <cell r="T179">
            <v>434201.625</v>
          </cell>
          <cell r="U179">
            <v>427420.125</v>
          </cell>
          <cell r="V179">
            <v>421235.10000000003</v>
          </cell>
          <cell r="W179">
            <v>415708.42499999999</v>
          </cell>
          <cell r="X179">
            <v>410707.6875</v>
          </cell>
          <cell r="Y179">
            <v>406141.3125</v>
          </cell>
          <cell r="Z179">
            <v>402048.9</v>
          </cell>
          <cell r="AA179">
            <v>0</v>
          </cell>
          <cell r="AB179">
            <v>0</v>
          </cell>
          <cell r="AC179">
            <v>0</v>
          </cell>
          <cell r="AD179">
            <v>0</v>
          </cell>
          <cell r="AE179">
            <v>0</v>
          </cell>
          <cell r="AF179">
            <v>0</v>
          </cell>
          <cell r="AG179">
            <v>0</v>
          </cell>
          <cell r="AH179">
            <v>0</v>
          </cell>
          <cell r="AI179">
            <v>0</v>
          </cell>
          <cell r="AJ179">
            <v>0</v>
          </cell>
          <cell r="AK179">
            <v>0</v>
          </cell>
          <cell r="AL179">
            <v>0</v>
          </cell>
          <cell r="AM179">
            <v>4816496.2725000009</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1451637.6400000001</v>
          </cell>
          <cell r="T180">
            <v>1469051.4</v>
          </cell>
          <cell r="U180">
            <v>1487032.57</v>
          </cell>
          <cell r="V180">
            <v>1505467.99</v>
          </cell>
          <cell r="W180">
            <v>1524223.57</v>
          </cell>
          <cell r="X180">
            <v>1543072.7600000002</v>
          </cell>
          <cell r="Y180">
            <v>1561787.17</v>
          </cell>
          <cell r="Z180">
            <v>1580173.1400000001</v>
          </cell>
          <cell r="AA180">
            <v>0</v>
          </cell>
          <cell r="AB180">
            <v>0</v>
          </cell>
          <cell r="AC180">
            <v>0</v>
          </cell>
          <cell r="AD180">
            <v>0</v>
          </cell>
          <cell r="AE180">
            <v>0</v>
          </cell>
          <cell r="AF180">
            <v>0</v>
          </cell>
          <cell r="AG180">
            <v>0</v>
          </cell>
          <cell r="AH180">
            <v>0</v>
          </cell>
          <cell r="AI180">
            <v>0</v>
          </cell>
          <cell r="AJ180">
            <v>0</v>
          </cell>
          <cell r="AK180">
            <v>0</v>
          </cell>
          <cell r="AL180">
            <v>0</v>
          </cell>
          <cell r="AM180">
            <v>16657198.230000002</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12084.719999999998</v>
          </cell>
          <cell r="Q181">
            <v>10158.92</v>
          </cell>
          <cell r="R181">
            <v>10228.68</v>
          </cell>
          <cell r="S181">
            <v>10297.82</v>
          </cell>
          <cell r="T181">
            <v>10368.61</v>
          </cell>
          <cell r="U181">
            <v>10443.420000000002</v>
          </cell>
          <cell r="V181">
            <v>10516.44</v>
          </cell>
          <cell r="W181">
            <v>10591.350000000002</v>
          </cell>
          <cell r="X181">
            <v>10664.954999999998</v>
          </cell>
          <cell r="Y181">
            <v>10734.86</v>
          </cell>
          <cell r="Z181">
            <v>10801.450000000003</v>
          </cell>
          <cell r="AA181">
            <v>0</v>
          </cell>
          <cell r="AB181">
            <v>0</v>
          </cell>
          <cell r="AC181">
            <v>0</v>
          </cell>
          <cell r="AD181">
            <v>0</v>
          </cell>
          <cell r="AE181">
            <v>0</v>
          </cell>
          <cell r="AF181">
            <v>0</v>
          </cell>
          <cell r="AG181">
            <v>0</v>
          </cell>
          <cell r="AH181">
            <v>0</v>
          </cell>
          <cell r="AI181">
            <v>0</v>
          </cell>
          <cell r="AJ181">
            <v>0</v>
          </cell>
          <cell r="AK181">
            <v>0</v>
          </cell>
          <cell r="AL181">
            <v>0</v>
          </cell>
          <cell r="AM181">
            <v>116891.22500000001</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41794.300000000003</v>
          </cell>
          <cell r="T182">
            <v>41743</v>
          </cell>
          <cell r="U182">
            <v>41645.625</v>
          </cell>
          <cell r="V182">
            <v>41510.25</v>
          </cell>
          <cell r="W182">
            <v>41345.1875</v>
          </cell>
          <cell r="X182">
            <v>41158.75</v>
          </cell>
          <cell r="Y182">
            <v>40962.8125</v>
          </cell>
          <cell r="Z182">
            <v>40769.25</v>
          </cell>
          <cell r="AA182">
            <v>0</v>
          </cell>
          <cell r="AB182">
            <v>0</v>
          </cell>
          <cell r="AC182">
            <v>0</v>
          </cell>
          <cell r="AD182">
            <v>0</v>
          </cell>
          <cell r="AE182">
            <v>0</v>
          </cell>
          <cell r="AF182">
            <v>0</v>
          </cell>
          <cell r="AG182">
            <v>0</v>
          </cell>
          <cell r="AH182">
            <v>0</v>
          </cell>
          <cell r="AI182">
            <v>0</v>
          </cell>
          <cell r="AJ182">
            <v>0</v>
          </cell>
          <cell r="AK182">
            <v>0</v>
          </cell>
          <cell r="AL182">
            <v>0</v>
          </cell>
          <cell r="AM182">
            <v>464421.75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309177.75</v>
          </cell>
          <cell r="T183">
            <v>308473.92499999999</v>
          </cell>
          <cell r="U183">
            <v>307323.59999999998</v>
          </cell>
          <cell r="V183">
            <v>305874.82500000001</v>
          </cell>
          <cell r="W183">
            <v>304162.85000000003</v>
          </cell>
          <cell r="X183">
            <v>302190.02499999997</v>
          </cell>
          <cell r="Y183">
            <v>300042.125</v>
          </cell>
          <cell r="Z183">
            <v>297925.94999999995</v>
          </cell>
          <cell r="AA183">
            <v>0</v>
          </cell>
          <cell r="AB183">
            <v>0</v>
          </cell>
          <cell r="AC183">
            <v>0</v>
          </cell>
          <cell r="AD183">
            <v>0</v>
          </cell>
          <cell r="AE183">
            <v>0</v>
          </cell>
          <cell r="AF183">
            <v>0</v>
          </cell>
          <cell r="AG183">
            <v>0</v>
          </cell>
          <cell r="AH183">
            <v>0</v>
          </cell>
          <cell r="AI183">
            <v>0</v>
          </cell>
          <cell r="AJ183">
            <v>0</v>
          </cell>
          <cell r="AK183">
            <v>0</v>
          </cell>
          <cell r="AL183">
            <v>0</v>
          </cell>
          <cell r="AM183">
            <v>3419462.91</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2285184.3200000003</v>
          </cell>
          <cell r="T184">
            <v>2327768.8200000003</v>
          </cell>
          <cell r="U184">
            <v>2371429.4899999998</v>
          </cell>
          <cell r="V184">
            <v>2416457.5100000002</v>
          </cell>
          <cell r="W184">
            <v>2463064.48</v>
          </cell>
          <cell r="X184">
            <v>2511235.91</v>
          </cell>
          <cell r="Y184">
            <v>2560937.7599999998</v>
          </cell>
          <cell r="Z184">
            <v>2612170.7200000002</v>
          </cell>
          <cell r="AA184">
            <v>0</v>
          </cell>
          <cell r="AB184">
            <v>0</v>
          </cell>
          <cell r="AC184">
            <v>0</v>
          </cell>
          <cell r="AD184">
            <v>0</v>
          </cell>
          <cell r="AE184">
            <v>0</v>
          </cell>
          <cell r="AF184">
            <v>0</v>
          </cell>
          <cell r="AG184">
            <v>0</v>
          </cell>
          <cell r="AH184">
            <v>0</v>
          </cell>
          <cell r="AI184">
            <v>0</v>
          </cell>
          <cell r="AJ184">
            <v>0</v>
          </cell>
          <cell r="AK184">
            <v>0</v>
          </cell>
          <cell r="AL184">
            <v>0</v>
          </cell>
          <cell r="AM184">
            <v>26578513.880000003</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784785.375</v>
          </cell>
          <cell r="T185">
            <v>774470.8125</v>
          </cell>
          <cell r="U185">
            <v>765468</v>
          </cell>
          <cell r="V185">
            <v>757648.23749999993</v>
          </cell>
          <cell r="W185">
            <v>750861.78750000009</v>
          </cell>
          <cell r="X185">
            <v>744879.71250000002</v>
          </cell>
          <cell r="Y185">
            <v>739438.42500000005</v>
          </cell>
          <cell r="Z185">
            <v>734286.71250000002</v>
          </cell>
          <cell r="AA185">
            <v>0</v>
          </cell>
          <cell r="AB185">
            <v>0</v>
          </cell>
          <cell r="AC185">
            <v>0</v>
          </cell>
          <cell r="AD185">
            <v>0</v>
          </cell>
          <cell r="AE185">
            <v>0</v>
          </cell>
          <cell r="AF185">
            <v>0</v>
          </cell>
          <cell r="AG185">
            <v>0</v>
          </cell>
          <cell r="AH185">
            <v>0</v>
          </cell>
          <cell r="AI185">
            <v>0</v>
          </cell>
          <cell r="AJ185">
            <v>0</v>
          </cell>
          <cell r="AK185">
            <v>0</v>
          </cell>
          <cell r="AL185">
            <v>0</v>
          </cell>
          <cell r="AM185">
            <v>8648197.4700000007</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41128.83</v>
          </cell>
          <cell r="Q186">
            <v>35656.544999999998</v>
          </cell>
          <cell r="R186">
            <v>36917.380000000005</v>
          </cell>
          <cell r="S186">
            <v>38230.352500000001</v>
          </cell>
          <cell r="T186">
            <v>39555.585000000006</v>
          </cell>
          <cell r="U186">
            <v>40868.512500000004</v>
          </cell>
          <cell r="V186">
            <v>42144.99500000001</v>
          </cell>
          <cell r="W186">
            <v>43363.4925</v>
          </cell>
          <cell r="X186">
            <v>44519.17500000001</v>
          </cell>
          <cell r="Y186">
            <v>45604.04250000001</v>
          </cell>
          <cell r="Z186">
            <v>46606.290000000008</v>
          </cell>
          <cell r="AA186">
            <v>0</v>
          </cell>
          <cell r="AB186">
            <v>0</v>
          </cell>
          <cell r="AC186">
            <v>0</v>
          </cell>
          <cell r="AD186">
            <v>0</v>
          </cell>
          <cell r="AE186">
            <v>0</v>
          </cell>
          <cell r="AF186">
            <v>0</v>
          </cell>
          <cell r="AG186">
            <v>0</v>
          </cell>
          <cell r="AH186">
            <v>0</v>
          </cell>
          <cell r="AI186">
            <v>0</v>
          </cell>
          <cell r="AJ186">
            <v>0</v>
          </cell>
          <cell r="AK186">
            <v>0</v>
          </cell>
          <cell r="AL186">
            <v>0</v>
          </cell>
          <cell r="AM186">
            <v>454595.20000000007</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270074.32999999996</v>
          </cell>
          <cell r="T187">
            <v>275328.19500000001</v>
          </cell>
          <cell r="U187">
            <v>280697.03999999998</v>
          </cell>
          <cell r="V187">
            <v>286256.62500000006</v>
          </cell>
          <cell r="W187">
            <v>288278.78000000003</v>
          </cell>
          <cell r="X187">
            <v>291040.62</v>
          </cell>
          <cell r="Y187">
            <v>293908.95</v>
          </cell>
          <cell r="Z187">
            <v>296912.51999999996</v>
          </cell>
          <cell r="AA187">
            <v>0</v>
          </cell>
          <cell r="AB187">
            <v>0</v>
          </cell>
          <cell r="AC187">
            <v>0</v>
          </cell>
          <cell r="AD187">
            <v>0</v>
          </cell>
          <cell r="AE187">
            <v>0</v>
          </cell>
          <cell r="AF187">
            <v>0</v>
          </cell>
          <cell r="AG187">
            <v>0</v>
          </cell>
          <cell r="AH187">
            <v>0</v>
          </cell>
          <cell r="AI187">
            <v>0</v>
          </cell>
          <cell r="AJ187">
            <v>0</v>
          </cell>
          <cell r="AK187">
            <v>0</v>
          </cell>
          <cell r="AL187">
            <v>0</v>
          </cell>
          <cell r="AM187">
            <v>3109977.2475000005</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3693.6</v>
          </cell>
          <cell r="Q188">
            <v>3036.4375</v>
          </cell>
          <cell r="R188">
            <v>3000.8125</v>
          </cell>
          <cell r="S188">
            <v>2974.6875</v>
          </cell>
          <cell r="T188">
            <v>2958.0625</v>
          </cell>
          <cell r="U188">
            <v>2952.125</v>
          </cell>
          <cell r="V188">
            <v>2956.3999999999996</v>
          </cell>
          <cell r="W188">
            <v>2971.3625000000002</v>
          </cell>
          <cell r="X188">
            <v>2991.55</v>
          </cell>
          <cell r="Y188">
            <v>3019.1</v>
          </cell>
          <cell r="Z188">
            <v>3049.5</v>
          </cell>
          <cell r="AA188">
            <v>0</v>
          </cell>
          <cell r="AB188">
            <v>0</v>
          </cell>
          <cell r="AC188">
            <v>0</v>
          </cell>
          <cell r="AD188">
            <v>0</v>
          </cell>
          <cell r="AE188">
            <v>0</v>
          </cell>
          <cell r="AF188">
            <v>0</v>
          </cell>
          <cell r="AG188">
            <v>0</v>
          </cell>
          <cell r="AH188">
            <v>0</v>
          </cell>
          <cell r="AI188">
            <v>0</v>
          </cell>
          <cell r="AJ188">
            <v>0</v>
          </cell>
          <cell r="AK188">
            <v>0</v>
          </cell>
          <cell r="AL188">
            <v>0</v>
          </cell>
          <cell r="AM188">
            <v>33603.637499999997</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25586.58</v>
          </cell>
          <cell r="Q189">
            <v>20866.75</v>
          </cell>
          <cell r="R189">
            <v>20368.800000000003</v>
          </cell>
          <cell r="S189">
            <v>19840.95</v>
          </cell>
          <cell r="T189">
            <v>19301.600000000002</v>
          </cell>
          <cell r="U189">
            <v>18771.45</v>
          </cell>
          <cell r="V189">
            <v>18266.600000000002</v>
          </cell>
          <cell r="W189">
            <v>17802</v>
          </cell>
          <cell r="X189">
            <v>17385.7</v>
          </cell>
          <cell r="Y189">
            <v>17020</v>
          </cell>
          <cell r="Z189">
            <v>16709.5</v>
          </cell>
          <cell r="AA189">
            <v>0</v>
          </cell>
          <cell r="AB189">
            <v>0</v>
          </cell>
          <cell r="AC189">
            <v>0</v>
          </cell>
          <cell r="AD189">
            <v>0</v>
          </cell>
          <cell r="AE189">
            <v>0</v>
          </cell>
          <cell r="AF189">
            <v>0</v>
          </cell>
          <cell r="AG189">
            <v>0</v>
          </cell>
          <cell r="AH189">
            <v>0</v>
          </cell>
          <cell r="AI189">
            <v>0</v>
          </cell>
          <cell r="AJ189">
            <v>0</v>
          </cell>
          <cell r="AK189">
            <v>0</v>
          </cell>
          <cell r="AL189">
            <v>0</v>
          </cell>
          <cell r="AM189">
            <v>211919.93000000002</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271233.82500000001</v>
          </cell>
          <cell r="Q190">
            <v>224984.22500000001</v>
          </cell>
          <cell r="R190">
            <v>223262.47499999998</v>
          </cell>
          <cell r="S190">
            <v>220981.76250000001</v>
          </cell>
          <cell r="T190">
            <v>218269.4</v>
          </cell>
          <cell r="U190">
            <v>215219.96249999999</v>
          </cell>
          <cell r="V190">
            <v>211886.8</v>
          </cell>
          <cell r="W190">
            <v>208289.31249999997</v>
          </cell>
          <cell r="X190">
            <v>204454.17499999999</v>
          </cell>
          <cell r="Y190">
            <v>200444.4375</v>
          </cell>
          <cell r="Z190">
            <v>196368.01250000001</v>
          </cell>
          <cell r="AA190">
            <v>0</v>
          </cell>
          <cell r="AB190">
            <v>0</v>
          </cell>
          <cell r="AC190">
            <v>0</v>
          </cell>
          <cell r="AD190">
            <v>0</v>
          </cell>
          <cell r="AE190">
            <v>0</v>
          </cell>
          <cell r="AF190">
            <v>0</v>
          </cell>
          <cell r="AG190">
            <v>0</v>
          </cell>
          <cell r="AH190">
            <v>0</v>
          </cell>
          <cell r="AI190">
            <v>0</v>
          </cell>
          <cell r="AJ190">
            <v>0</v>
          </cell>
          <cell r="AK190">
            <v>0</v>
          </cell>
          <cell r="AL190">
            <v>0</v>
          </cell>
          <cell r="AM190">
            <v>2395394.3875000002</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155472.56999999998</v>
          </cell>
          <cell r="Q191">
            <v>129596.84999999999</v>
          </cell>
          <cell r="R191">
            <v>129297.3625</v>
          </cell>
          <cell r="S191">
            <v>128720.21249999999</v>
          </cell>
          <cell r="T191">
            <v>127906.625</v>
          </cell>
          <cell r="U191">
            <v>126877.21250000001</v>
          </cell>
          <cell r="V191">
            <v>125652.58749999999</v>
          </cell>
          <cell r="W191">
            <v>124248.5125</v>
          </cell>
          <cell r="X191">
            <v>122703.78750000001</v>
          </cell>
          <cell r="Y191">
            <v>121068.125</v>
          </cell>
          <cell r="Z191">
            <v>119391.23749999999</v>
          </cell>
          <cell r="AA191">
            <v>0</v>
          </cell>
          <cell r="AB191">
            <v>0</v>
          </cell>
          <cell r="AC191">
            <v>0</v>
          </cell>
          <cell r="AD191">
            <v>0</v>
          </cell>
          <cell r="AE191">
            <v>0</v>
          </cell>
          <cell r="AF191">
            <v>0</v>
          </cell>
          <cell r="AG191">
            <v>0</v>
          </cell>
          <cell r="AH191">
            <v>0</v>
          </cell>
          <cell r="AI191">
            <v>0</v>
          </cell>
          <cell r="AJ191">
            <v>0</v>
          </cell>
          <cell r="AK191">
            <v>0</v>
          </cell>
          <cell r="AL191">
            <v>0</v>
          </cell>
          <cell r="AM191">
            <v>1410935.0825</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305.64226993336257</v>
          </cell>
          <cell r="Q192">
            <v>258.38936195624143</v>
          </cell>
          <cell r="R192">
            <v>260.25245346368069</v>
          </cell>
          <cell r="S192">
            <v>261.19486147097234</v>
          </cell>
          <cell r="T192">
            <v>262.09888643393674</v>
          </cell>
          <cell r="U192">
            <v>262.64013197136831</v>
          </cell>
          <cell r="V192">
            <v>262.89093464789391</v>
          </cell>
          <cell r="W192">
            <v>263.36586309376872</v>
          </cell>
          <cell r="X192">
            <v>264.48675139554399</v>
          </cell>
          <cell r="Y192">
            <v>264.31817550962097</v>
          </cell>
          <cell r="Z192">
            <v>264.18482566633833</v>
          </cell>
          <cell r="AA192">
            <v>0</v>
          </cell>
          <cell r="AB192">
            <v>0</v>
          </cell>
          <cell r="AC192">
            <v>0</v>
          </cell>
          <cell r="AD192">
            <v>0</v>
          </cell>
          <cell r="AE192">
            <v>0</v>
          </cell>
          <cell r="AF192">
            <v>0</v>
          </cell>
          <cell r="AG192">
            <v>0</v>
          </cell>
          <cell r="AH192">
            <v>0</v>
          </cell>
          <cell r="AI192">
            <v>0</v>
          </cell>
          <cell r="AJ192">
            <v>0</v>
          </cell>
          <cell r="AK192">
            <v>0</v>
          </cell>
          <cell r="AL192">
            <v>0</v>
          </cell>
          <cell r="AM192">
            <v>2929.4645155427288</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1750727.8250000002</v>
          </cell>
          <cell r="T193">
            <v>1809262.9525000001</v>
          </cell>
          <cell r="U193">
            <v>1868726.2949999999</v>
          </cell>
          <cell r="V193">
            <v>1929175.7425000002</v>
          </cell>
          <cell r="W193">
            <v>1990676.6950000003</v>
          </cell>
          <cell r="X193">
            <v>2053227.9075000002</v>
          </cell>
          <cell r="Y193">
            <v>2116785.6450000005</v>
          </cell>
          <cell r="Z193">
            <v>2181275.0725000002</v>
          </cell>
          <cell r="AA193">
            <v>0</v>
          </cell>
          <cell r="AB193">
            <v>0</v>
          </cell>
          <cell r="AC193">
            <v>0</v>
          </cell>
          <cell r="AD193">
            <v>0</v>
          </cell>
          <cell r="AE193">
            <v>0</v>
          </cell>
          <cell r="AF193">
            <v>0</v>
          </cell>
          <cell r="AG193">
            <v>0</v>
          </cell>
          <cell r="AH193">
            <v>0</v>
          </cell>
          <cell r="AI193">
            <v>0</v>
          </cell>
          <cell r="AJ193">
            <v>0</v>
          </cell>
          <cell r="AK193">
            <v>0</v>
          </cell>
          <cell r="AL193">
            <v>0</v>
          </cell>
          <cell r="AM193">
            <v>20913078.862500004</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881011.8899999999</v>
          </cell>
          <cell r="Q194">
            <v>731512.23750000005</v>
          </cell>
          <cell r="R194">
            <v>727697.02500000002</v>
          </cell>
          <cell r="S194">
            <v>722628.22499999998</v>
          </cell>
          <cell r="T194">
            <v>716308.3125</v>
          </cell>
          <cell r="U194">
            <v>708859.79999999993</v>
          </cell>
          <cell r="V194">
            <v>700368.07499999995</v>
          </cell>
          <cell r="W194">
            <v>690919.76249999995</v>
          </cell>
          <cell r="X194">
            <v>680731.42500000005</v>
          </cell>
          <cell r="Y194">
            <v>670100.0625</v>
          </cell>
          <cell r="Z194">
            <v>659341.23750000005</v>
          </cell>
          <cell r="AA194">
            <v>0</v>
          </cell>
          <cell r="AB194">
            <v>0</v>
          </cell>
          <cell r="AC194">
            <v>0</v>
          </cell>
          <cell r="AD194">
            <v>0</v>
          </cell>
          <cell r="AE194">
            <v>0</v>
          </cell>
          <cell r="AF194">
            <v>0</v>
          </cell>
          <cell r="AG194">
            <v>0</v>
          </cell>
          <cell r="AH194">
            <v>0</v>
          </cell>
          <cell r="AI194">
            <v>0</v>
          </cell>
          <cell r="AJ194">
            <v>0</v>
          </cell>
          <cell r="AK194">
            <v>0</v>
          </cell>
          <cell r="AL194">
            <v>0</v>
          </cell>
          <cell r="AM194">
            <v>7889478.0525000002</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6984.6000000000013</v>
          </cell>
          <cell r="Q195">
            <v>5990.5700000000015</v>
          </cell>
          <cell r="R195">
            <v>6126.7150000000001</v>
          </cell>
          <cell r="S195">
            <v>6262.2750000000015</v>
          </cell>
          <cell r="T195">
            <v>6398.6575000000012</v>
          </cell>
          <cell r="U195">
            <v>6536.5950000000012</v>
          </cell>
          <cell r="V195">
            <v>6677.0475000000015</v>
          </cell>
          <cell r="W195">
            <v>6822.1800000000012</v>
          </cell>
          <cell r="X195">
            <v>6971.7350000000015</v>
          </cell>
          <cell r="Y195">
            <v>7122.27</v>
          </cell>
          <cell r="Z195">
            <v>7277.9550000000017</v>
          </cell>
          <cell r="AA195">
            <v>0</v>
          </cell>
          <cell r="AB195">
            <v>0</v>
          </cell>
          <cell r="AC195">
            <v>0</v>
          </cell>
          <cell r="AD195">
            <v>0</v>
          </cell>
          <cell r="AE195">
            <v>0</v>
          </cell>
          <cell r="AF195">
            <v>0</v>
          </cell>
          <cell r="AG195">
            <v>0</v>
          </cell>
          <cell r="AH195">
            <v>0</v>
          </cell>
          <cell r="AI195">
            <v>0</v>
          </cell>
          <cell r="AJ195">
            <v>0</v>
          </cell>
          <cell r="AK195">
            <v>0</v>
          </cell>
          <cell r="AL195">
            <v>0</v>
          </cell>
          <cell r="AM195">
            <v>73170.600000000006</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736446.13500000001</v>
          </cell>
          <cell r="Q196">
            <v>621443.95750000002</v>
          </cell>
          <cell r="R196">
            <v>627483.49500000011</v>
          </cell>
          <cell r="S196">
            <v>633231.49250000005</v>
          </cell>
          <cell r="T196">
            <v>638746.67000000004</v>
          </cell>
          <cell r="U196">
            <v>644079.22500000009</v>
          </cell>
          <cell r="V196">
            <v>649274.13000000012</v>
          </cell>
          <cell r="W196">
            <v>654354.49500000011</v>
          </cell>
          <cell r="X196">
            <v>651085.87500000012</v>
          </cell>
          <cell r="Y196">
            <v>648783.00000000012</v>
          </cell>
          <cell r="Z196">
            <v>646449.75000000012</v>
          </cell>
          <cell r="AA196">
            <v>0</v>
          </cell>
          <cell r="AB196">
            <v>0</v>
          </cell>
          <cell r="AC196">
            <v>0</v>
          </cell>
          <cell r="AD196">
            <v>0</v>
          </cell>
          <cell r="AE196">
            <v>0</v>
          </cell>
          <cell r="AF196">
            <v>0</v>
          </cell>
          <cell r="AG196">
            <v>0</v>
          </cell>
          <cell r="AH196">
            <v>0</v>
          </cell>
          <cell r="AI196">
            <v>0</v>
          </cell>
          <cell r="AJ196">
            <v>0</v>
          </cell>
          <cell r="AK196">
            <v>0</v>
          </cell>
          <cell r="AL196">
            <v>0</v>
          </cell>
          <cell r="AM196">
            <v>7151378.2250000006</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2019355.2150000003</v>
          </cell>
          <cell r="Q197">
            <v>1661145.6125</v>
          </cell>
          <cell r="R197">
            <v>1637288.4624999999</v>
          </cell>
          <cell r="S197">
            <v>1610858.3875</v>
          </cell>
          <cell r="T197">
            <v>1581965.7250000001</v>
          </cell>
          <cell r="U197">
            <v>1551280.9875</v>
          </cell>
          <cell r="V197">
            <v>1519680.8125</v>
          </cell>
          <cell r="W197">
            <v>1488129.1375000002</v>
          </cell>
          <cell r="X197">
            <v>1457612.9374999998</v>
          </cell>
          <cell r="Y197">
            <v>1429057.3499999999</v>
          </cell>
          <cell r="Z197">
            <v>1403172.9000000001</v>
          </cell>
          <cell r="AA197">
            <v>0</v>
          </cell>
          <cell r="AB197">
            <v>0</v>
          </cell>
          <cell r="AC197">
            <v>0</v>
          </cell>
          <cell r="AD197">
            <v>0</v>
          </cell>
          <cell r="AE197">
            <v>0</v>
          </cell>
          <cell r="AF197">
            <v>0</v>
          </cell>
          <cell r="AG197">
            <v>0</v>
          </cell>
          <cell r="AH197">
            <v>0</v>
          </cell>
          <cell r="AI197">
            <v>0</v>
          </cell>
          <cell r="AJ197">
            <v>0</v>
          </cell>
          <cell r="AK197">
            <v>0</v>
          </cell>
          <cell r="AL197">
            <v>0</v>
          </cell>
          <cell r="AM197">
            <v>17359547.527500004</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810127.58500000008</v>
          </cell>
          <cell r="T198">
            <v>823804.27500000002</v>
          </cell>
          <cell r="U198">
            <v>836645.505</v>
          </cell>
          <cell r="V198">
            <v>848531.48250000004</v>
          </cell>
          <cell r="W198">
            <v>848073.15000000014</v>
          </cell>
          <cell r="X198">
            <v>848474.77500000014</v>
          </cell>
          <cell r="Y198">
            <v>848011.50000000012</v>
          </cell>
          <cell r="Z198">
            <v>846796.50000000012</v>
          </cell>
          <cell r="AA198">
            <v>0</v>
          </cell>
          <cell r="AB198">
            <v>0</v>
          </cell>
          <cell r="AC198">
            <v>0</v>
          </cell>
          <cell r="AD198">
            <v>0</v>
          </cell>
          <cell r="AE198">
            <v>0</v>
          </cell>
          <cell r="AF198">
            <v>0</v>
          </cell>
          <cell r="AG198">
            <v>0</v>
          </cell>
          <cell r="AH198">
            <v>0</v>
          </cell>
          <cell r="AI198">
            <v>0</v>
          </cell>
          <cell r="AJ198">
            <v>0</v>
          </cell>
          <cell r="AK198">
            <v>0</v>
          </cell>
          <cell r="AL198">
            <v>0</v>
          </cell>
          <cell r="AM198">
            <v>9200441.4125000015</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680309.84000000008</v>
          </cell>
          <cell r="T199">
            <v>705845.93</v>
          </cell>
          <cell r="U199">
            <v>732023.11499999999</v>
          </cell>
          <cell r="V199">
            <v>758901.66250000009</v>
          </cell>
          <cell r="W199">
            <v>786519.42000000016</v>
          </cell>
          <cell r="X199">
            <v>814887.3</v>
          </cell>
          <cell r="Y199">
            <v>844037.7350000001</v>
          </cell>
          <cell r="Z199">
            <v>874028.45750000002</v>
          </cell>
          <cell r="AA199">
            <v>0</v>
          </cell>
          <cell r="AB199">
            <v>0</v>
          </cell>
          <cell r="AC199">
            <v>0</v>
          </cell>
          <cell r="AD199">
            <v>0</v>
          </cell>
          <cell r="AE199">
            <v>0</v>
          </cell>
          <cell r="AF199">
            <v>0</v>
          </cell>
          <cell r="AG199">
            <v>0</v>
          </cell>
          <cell r="AH199">
            <v>0</v>
          </cell>
          <cell r="AI199">
            <v>0</v>
          </cell>
          <cell r="AJ199">
            <v>0</v>
          </cell>
          <cell r="AK199">
            <v>0</v>
          </cell>
          <cell r="AL199">
            <v>0</v>
          </cell>
          <cell r="AM199">
            <v>8204609.2874999996</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512789.625</v>
          </cell>
          <cell r="T200">
            <v>517304.25</v>
          </cell>
          <cell r="U200">
            <v>520294.05000000005</v>
          </cell>
          <cell r="V200">
            <v>521674.87500000006</v>
          </cell>
          <cell r="W200">
            <v>521518.72499999998</v>
          </cell>
          <cell r="X200">
            <v>520455.375</v>
          </cell>
          <cell r="Y200">
            <v>518629.50000000006</v>
          </cell>
          <cell r="Z200">
            <v>516292.875</v>
          </cell>
          <cell r="AA200">
            <v>0</v>
          </cell>
          <cell r="AB200">
            <v>0</v>
          </cell>
          <cell r="AC200">
            <v>0</v>
          </cell>
          <cell r="AD200">
            <v>0</v>
          </cell>
          <cell r="AE200">
            <v>0</v>
          </cell>
          <cell r="AF200">
            <v>0</v>
          </cell>
          <cell r="AG200">
            <v>0</v>
          </cell>
          <cell r="AH200">
            <v>0</v>
          </cell>
          <cell r="AI200">
            <v>0</v>
          </cell>
          <cell r="AJ200">
            <v>0</v>
          </cell>
          <cell r="AK200">
            <v>0</v>
          </cell>
          <cell r="AL200">
            <v>0</v>
          </cell>
          <cell r="AM200">
            <v>5744424.375</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197920127.9371525</v>
          </cell>
          <cell r="Q202">
            <v>176764469.66678706</v>
          </cell>
          <cell r="R202">
            <v>177439461.22674268</v>
          </cell>
          <cell r="S202">
            <v>177960419.11390823</v>
          </cell>
          <cell r="T202">
            <v>178325033.49299419</v>
          </cell>
          <cell r="U202">
            <v>178642134.74763581</v>
          </cell>
          <cell r="V202">
            <v>178938992.18796468</v>
          </cell>
          <cell r="W202">
            <v>179226526.30078274</v>
          </cell>
          <cell r="X202">
            <v>179463723.16650742</v>
          </cell>
          <cell r="Y202">
            <v>179726976.05239791</v>
          </cell>
          <cell r="Z202">
            <v>180017189.83718956</v>
          </cell>
          <cell r="AA202">
            <v>0</v>
          </cell>
          <cell r="AB202">
            <v>0</v>
          </cell>
          <cell r="AC202">
            <v>0</v>
          </cell>
          <cell r="AD202">
            <v>0</v>
          </cell>
          <cell r="AE202">
            <v>0</v>
          </cell>
          <cell r="AF202">
            <v>0</v>
          </cell>
          <cell r="AG202">
            <v>0</v>
          </cell>
          <cell r="AH202">
            <v>0</v>
          </cell>
          <cell r="AI202">
            <v>0</v>
          </cell>
          <cell r="AJ202">
            <v>0</v>
          </cell>
          <cell r="AK202">
            <v>0</v>
          </cell>
          <cell r="AL202">
            <v>0</v>
          </cell>
          <cell r="AM202">
            <v>2059262853.1134183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ummary"/>
      <sheetName val="WB income group"/>
      <sheetName val="Input_SI Pop"/>
      <sheetName val="Input_DTP3"/>
      <sheetName val="Intro Date"/>
      <sheetName val="(1) Scenario 1 summary"/>
      <sheetName val="(1) Demand, exc buffer &amp; wastag"/>
      <sheetName val="(1) Buffer &amp; Wastage"/>
      <sheetName val="(1) Total Required Supply"/>
      <sheetName val="(2) Scenario 2 summary"/>
      <sheetName val="(2) Demand, exc buffer &amp; wastag"/>
      <sheetName val="(2) Buffer &amp; Wastage"/>
      <sheetName val="(2) Total required supply"/>
      <sheetName val="(3) Scenario 3 summary"/>
      <sheetName val="(3) Demand, exc buffer &amp; wastag"/>
      <sheetName val="(3) Buffer &amp; Wastage"/>
      <sheetName val="(3) Total required supply"/>
      <sheetName val="(4) Scenario 4 summary"/>
      <sheetName val="(4) Demand, exc buffer &amp; wastag"/>
      <sheetName val="(4) Buffer &amp; Wastage"/>
      <sheetName val="(4) Total required supp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2831.152857637891</v>
          </cell>
          <cell r="T7">
            <v>2826.9503033902738</v>
          </cell>
          <cell r="U7">
            <v>2823.3252071067232</v>
          </cell>
          <cell r="V7">
            <v>2817.8450749328467</v>
          </cell>
          <cell r="W7">
            <v>2813.9620109548077</v>
          </cell>
          <cell r="X7">
            <v>2809.6350915259013</v>
          </cell>
          <cell r="Y7">
            <v>2807.6406606021283</v>
          </cell>
          <cell r="Z7">
            <v>2812.6856807552917</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1951252.3485000003</v>
          </cell>
          <cell r="T8">
            <v>1943896.9095000001</v>
          </cell>
          <cell r="U8">
            <v>1935741.7169999999</v>
          </cell>
          <cell r="V8">
            <v>1926998.892</v>
          </cell>
          <cell r="W8">
            <v>1917826.0919999999</v>
          </cell>
          <cell r="X8">
            <v>1908360.909</v>
          </cell>
          <cell r="Y8">
            <v>1898775.3330000001</v>
          </cell>
          <cell r="Z8">
            <v>1889255.6864999998</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917384.25600000005</v>
          </cell>
          <cell r="T9">
            <v>922324.10399999993</v>
          </cell>
          <cell r="U9">
            <v>926663.23800000024</v>
          </cell>
          <cell r="V9">
            <v>930377.92200000002</v>
          </cell>
          <cell r="W9">
            <v>933433.65600000008</v>
          </cell>
          <cell r="X9">
            <v>935919.86400000018</v>
          </cell>
          <cell r="Y9">
            <v>938014.42799999996</v>
          </cell>
          <cell r="Z9">
            <v>939938.42400000012</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232682.89050000001</v>
          </cell>
          <cell r="T10">
            <v>236980.83300000001</v>
          </cell>
          <cell r="U10">
            <v>241107.66750000001</v>
          </cell>
          <cell r="V10">
            <v>241684.96500000003</v>
          </cell>
          <cell r="W10">
            <v>242597.69999999998</v>
          </cell>
          <cell r="X10">
            <v>243231.12000000002</v>
          </cell>
          <cell r="Y10">
            <v>243611.95499999996</v>
          </cell>
          <cell r="Z10">
            <v>243741.82500000001</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18122.159999999996</v>
          </cell>
          <cell r="T11">
            <v>18162.584999999999</v>
          </cell>
          <cell r="U11">
            <v>18174.491999999998</v>
          </cell>
          <cell r="V11">
            <v>18163.907999999999</v>
          </cell>
          <cell r="W11">
            <v>18129.950999999997</v>
          </cell>
          <cell r="X11">
            <v>18074.384999999998</v>
          </cell>
          <cell r="Y11">
            <v>18003.383999999998</v>
          </cell>
          <cell r="Z11">
            <v>17920.034999999996</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403190.86499999999</v>
          </cell>
          <cell r="T12">
            <v>402610.82400000002</v>
          </cell>
          <cell r="U12">
            <v>401731.40699999995</v>
          </cell>
          <cell r="V12">
            <v>400571.32499999995</v>
          </cell>
          <cell r="W12">
            <v>399146.17049999995</v>
          </cell>
          <cell r="X12">
            <v>397505.8395</v>
          </cell>
          <cell r="Y12">
            <v>395753.24249999999</v>
          </cell>
          <cell r="Z12">
            <v>393997.527</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104189.99999999999</v>
          </cell>
          <cell r="T13">
            <v>105195.88200000003</v>
          </cell>
          <cell r="U13">
            <v>105988.69200000001</v>
          </cell>
          <cell r="V13">
            <v>106542.07200000001</v>
          </cell>
          <cell r="W13">
            <v>106838.49599999998</v>
          </cell>
          <cell r="X13">
            <v>106900.73400000001</v>
          </cell>
          <cell r="Y13">
            <v>106753.62599999999</v>
          </cell>
          <cell r="Z13">
            <v>106385.58</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17795.295000000002</v>
          </cell>
          <cell r="T14">
            <v>17718.75</v>
          </cell>
          <cell r="U14">
            <v>17667.72</v>
          </cell>
          <cell r="V14">
            <v>17633.7</v>
          </cell>
          <cell r="W14">
            <v>17616.690000000002</v>
          </cell>
          <cell r="X14">
            <v>17616.690000000002</v>
          </cell>
          <cell r="Y14">
            <v>17620.2</v>
          </cell>
          <cell r="Z14">
            <v>17630.055</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194760.8775</v>
          </cell>
          <cell r="T15">
            <v>191552.91749999998</v>
          </cell>
          <cell r="U15">
            <v>188144.46</v>
          </cell>
          <cell r="V15">
            <v>184589.37</v>
          </cell>
          <cell r="W15">
            <v>180920.565</v>
          </cell>
          <cell r="X15">
            <v>177203.87999999998</v>
          </cell>
          <cell r="Y15">
            <v>173538.06749999998</v>
          </cell>
          <cell r="Z15">
            <v>170012.9025</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1233442.2374999998</v>
          </cell>
          <cell r="T16">
            <v>1243429.4924999997</v>
          </cell>
          <cell r="U16">
            <v>1251963.1049999997</v>
          </cell>
          <cell r="V16">
            <v>1258838.8725000001</v>
          </cell>
          <cell r="W16">
            <v>1263949.7774999996</v>
          </cell>
          <cell r="X16">
            <v>1267480.6424999998</v>
          </cell>
          <cell r="Y16">
            <v>1269690.5324999997</v>
          </cell>
          <cell r="Z16">
            <v>1270823.9774999998</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206932.63500000001</v>
          </cell>
          <cell r="T17">
            <v>205748.77049999998</v>
          </cell>
          <cell r="U17">
            <v>204476.04449999999</v>
          </cell>
          <cell r="V17">
            <v>203128.78949999998</v>
          </cell>
          <cell r="W17">
            <v>201712.73850000001</v>
          </cell>
          <cell r="X17">
            <v>200219.29200000002</v>
          </cell>
          <cell r="Y17">
            <v>198665.649</v>
          </cell>
          <cell r="Z17">
            <v>197074.7415</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119417.76000000001</v>
          </cell>
          <cell r="T18">
            <v>118450.07999999999</v>
          </cell>
          <cell r="U18">
            <v>117449.13599999997</v>
          </cell>
          <cell r="V18">
            <v>116433.07199999999</v>
          </cell>
          <cell r="W18">
            <v>115407.93599999997</v>
          </cell>
          <cell r="X18">
            <v>114376.75200000001</v>
          </cell>
          <cell r="Y18">
            <v>113342.54399999999</v>
          </cell>
          <cell r="Z18">
            <v>112314.38400000001</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41544.063000000002</v>
          </cell>
          <cell r="T19">
            <v>41705.631000000001</v>
          </cell>
          <cell r="U19">
            <v>41836.162500000006</v>
          </cell>
          <cell r="V19">
            <v>41934.766499999998</v>
          </cell>
          <cell r="W19">
            <v>41982.880499999999</v>
          </cell>
          <cell r="X19">
            <v>41976.494999999995</v>
          </cell>
          <cell r="Y19">
            <v>41928.232499999991</v>
          </cell>
          <cell r="Z19">
            <v>41822.203499999996</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362740.8015</v>
          </cell>
          <cell r="T20">
            <v>359466.37650000001</v>
          </cell>
          <cell r="U20">
            <v>355590.08100000001</v>
          </cell>
          <cell r="V20">
            <v>351211.70699999994</v>
          </cell>
          <cell r="W20">
            <v>346384.26899999997</v>
          </cell>
          <cell r="X20">
            <v>341254.33649999998</v>
          </cell>
          <cell r="Y20">
            <v>336052.67849999998</v>
          </cell>
          <cell r="Z20">
            <v>331059.95999999996</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192903.087</v>
          </cell>
          <cell r="T21">
            <v>194865.10199999998</v>
          </cell>
          <cell r="U21">
            <v>196950.91500000001</v>
          </cell>
          <cell r="V21">
            <v>199076.20799999996</v>
          </cell>
          <cell r="W21">
            <v>201202.06499999997</v>
          </cell>
          <cell r="X21">
            <v>203262.77999999997</v>
          </cell>
          <cell r="Y21">
            <v>205196.17200000002</v>
          </cell>
          <cell r="Z21">
            <v>206943.72599999997</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40586.426999999996</v>
          </cell>
          <cell r="T22">
            <v>40399.883999999991</v>
          </cell>
          <cell r="U22">
            <v>40112.666999999994</v>
          </cell>
          <cell r="V22">
            <v>39715.892999999996</v>
          </cell>
          <cell r="W22">
            <v>39200.678999999996</v>
          </cell>
          <cell r="X22">
            <v>38602.556999999993</v>
          </cell>
          <cell r="Y22">
            <v>37957.058999999994</v>
          </cell>
          <cell r="Z22">
            <v>37299.71699999999</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190973.82149999999</v>
          </cell>
          <cell r="T23">
            <v>191015.84699999998</v>
          </cell>
          <cell r="U23">
            <v>190945.75499999998</v>
          </cell>
          <cell r="V23">
            <v>190755.52649999998</v>
          </cell>
          <cell r="W23">
            <v>190418.72849999997</v>
          </cell>
          <cell r="X23">
            <v>189947.83500000002</v>
          </cell>
          <cell r="Y23">
            <v>189364.67550000001</v>
          </cell>
          <cell r="Z23">
            <v>188684.84249999997</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2477836.8449999997</v>
          </cell>
          <cell r="T24">
            <v>2481736.3064999999</v>
          </cell>
          <cell r="U24">
            <v>2484910.4940000004</v>
          </cell>
          <cell r="V24">
            <v>2487289.7609999999</v>
          </cell>
          <cell r="W24">
            <v>2488934.2499999995</v>
          </cell>
          <cell r="X24">
            <v>2490176.304</v>
          </cell>
          <cell r="Y24">
            <v>2491271.0460000001</v>
          </cell>
          <cell r="Z24">
            <v>2492346.0374999996</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2070496.665</v>
          </cell>
          <cell r="T25">
            <v>2068947.6570000001</v>
          </cell>
          <cell r="U25">
            <v>2064365.919</v>
          </cell>
          <cell r="V25">
            <v>2055943.6065</v>
          </cell>
          <cell r="W25">
            <v>2043671.9309999999</v>
          </cell>
          <cell r="X25">
            <v>2028262.7610000004</v>
          </cell>
          <cell r="Y25">
            <v>2010533.4270000001</v>
          </cell>
          <cell r="Z25">
            <v>1991066.8994999998</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317007.99900000001</v>
          </cell>
          <cell r="T26">
            <v>312211.74600000004</v>
          </cell>
          <cell r="U26">
            <v>307661.85449999996</v>
          </cell>
          <cell r="V26">
            <v>303495.53850000002</v>
          </cell>
          <cell r="W26">
            <v>299818.82699999999</v>
          </cell>
          <cell r="X26">
            <v>296656.66800000006</v>
          </cell>
          <cell r="Y26">
            <v>294040.24650000001</v>
          </cell>
          <cell r="Z26">
            <v>292025.69549999997</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300030.88499999995</v>
          </cell>
          <cell r="T27">
            <v>298197.20699999994</v>
          </cell>
          <cell r="U27">
            <v>296188.89300000004</v>
          </cell>
          <cell r="V27">
            <v>294012.18</v>
          </cell>
          <cell r="W27">
            <v>291657.71250000002</v>
          </cell>
          <cell r="X27">
            <v>289122.37200000003</v>
          </cell>
          <cell r="Y27">
            <v>286440.462</v>
          </cell>
          <cell r="Z27">
            <v>283680.5895</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14245.653</v>
          </cell>
          <cell r="T28">
            <v>14394.000000000002</v>
          </cell>
          <cell r="U28">
            <v>14537.649000000003</v>
          </cell>
          <cell r="V28">
            <v>14663.667000000001</v>
          </cell>
          <cell r="W28">
            <v>14781.3405</v>
          </cell>
          <cell r="X28">
            <v>14892.822000000002</v>
          </cell>
          <cell r="Y28">
            <v>14812.875000000004</v>
          </cell>
          <cell r="Z28">
            <v>14756.742</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205830.13499999998</v>
          </cell>
          <cell r="T29">
            <v>203247.60749999998</v>
          </cell>
          <cell r="U29">
            <v>200584.2825</v>
          </cell>
          <cell r="V29">
            <v>197974.82249999998</v>
          </cell>
          <cell r="W29">
            <v>195509.0025</v>
          </cell>
          <cell r="X29">
            <v>193243.67999999996</v>
          </cell>
          <cell r="Y29">
            <v>191244.69</v>
          </cell>
          <cell r="Z29">
            <v>189610.78499999997</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457453.77299999993</v>
          </cell>
          <cell r="T30">
            <v>455517.27899999998</v>
          </cell>
          <cell r="U30">
            <v>454107.84300000005</v>
          </cell>
          <cell r="V30">
            <v>453412.00799999997</v>
          </cell>
          <cell r="W30">
            <v>453477.99599999998</v>
          </cell>
          <cell r="X30">
            <v>454238.83199999999</v>
          </cell>
          <cell r="Y30">
            <v>455395.17300000001</v>
          </cell>
          <cell r="Z30">
            <v>456999.18899999995</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1658840.1165</v>
          </cell>
          <cell r="T31">
            <v>1648371.9735000001</v>
          </cell>
          <cell r="U31">
            <v>1639275.75</v>
          </cell>
          <cell r="V31">
            <v>1631869.2179999999</v>
          </cell>
          <cell r="W31">
            <v>1626225.7095000001</v>
          </cell>
          <cell r="X31">
            <v>1622030.5079999999</v>
          </cell>
          <cell r="Y31">
            <v>1619014.7295000001</v>
          </cell>
          <cell r="Z31">
            <v>1617123.375</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3149477.7930000001</v>
          </cell>
          <cell r="T32">
            <v>3119746.8960000002</v>
          </cell>
          <cell r="U32">
            <v>3091198.32</v>
          </cell>
          <cell r="V32">
            <v>3064217.94</v>
          </cell>
          <cell r="W32">
            <v>3039012.585</v>
          </cell>
          <cell r="X32">
            <v>3015492.7319999998</v>
          </cell>
          <cell r="Y32">
            <v>2993587.3799999994</v>
          </cell>
          <cell r="Z32">
            <v>2973370.6170000001</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64654.380000000005</v>
          </cell>
          <cell r="T33">
            <v>64219.680000000008</v>
          </cell>
          <cell r="U33">
            <v>63628.487999999998</v>
          </cell>
          <cell r="V33">
            <v>62863.415999999997</v>
          </cell>
          <cell r="W33">
            <v>61918.668000000005</v>
          </cell>
          <cell r="X33">
            <v>60814.530000000006</v>
          </cell>
          <cell r="Y33">
            <v>59600.268000000004</v>
          </cell>
          <cell r="Z33">
            <v>58322.25</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100054.14300000001</v>
          </cell>
          <cell r="T34">
            <v>99588.352500000008</v>
          </cell>
          <cell r="U34">
            <v>98835.471000000005</v>
          </cell>
          <cell r="V34">
            <v>97789.639500000005</v>
          </cell>
          <cell r="W34">
            <v>96442.069500000012</v>
          </cell>
          <cell r="X34">
            <v>94833.774000000005</v>
          </cell>
          <cell r="Y34">
            <v>93020.413499999995</v>
          </cell>
          <cell r="Z34">
            <v>91057.64850000001</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20280.496499999997</v>
          </cell>
          <cell r="T35">
            <v>20536.955999999998</v>
          </cell>
          <cell r="U35">
            <v>20800.395</v>
          </cell>
          <cell r="V35">
            <v>21073.932000000001</v>
          </cell>
          <cell r="W35">
            <v>21352.963500000002</v>
          </cell>
          <cell r="X35">
            <v>21634.371000000003</v>
          </cell>
          <cell r="Y35">
            <v>21911.174999999999</v>
          </cell>
          <cell r="Z35">
            <v>22173.277500000007</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12193.335000000001</v>
          </cell>
          <cell r="T36">
            <v>12168.387000000001</v>
          </cell>
          <cell r="U36">
            <v>12137.201999999999</v>
          </cell>
          <cell r="V36">
            <v>12099.779999999999</v>
          </cell>
          <cell r="W36">
            <v>12043.646999999999</v>
          </cell>
          <cell r="X36">
            <v>11978.158500000001</v>
          </cell>
          <cell r="Y36">
            <v>11893.959000000001</v>
          </cell>
          <cell r="Z36">
            <v>11797.2855</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6743996.374499999</v>
          </cell>
          <cell r="T37">
            <v>6701425.7309999987</v>
          </cell>
          <cell r="U37">
            <v>6658602.4890000001</v>
          </cell>
          <cell r="V37">
            <v>6615099.4139999999</v>
          </cell>
          <cell r="W37">
            <v>6570642.0779999997</v>
          </cell>
          <cell r="X37">
            <v>6525180.584999999</v>
          </cell>
          <cell r="Y37">
            <v>6478602.6690000016</v>
          </cell>
          <cell r="Z37">
            <v>6430677.5610000007</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547295.9219999999</v>
          </cell>
          <cell r="T39">
            <v>548710.47300000011</v>
          </cell>
          <cell r="U39">
            <v>550182.05999999994</v>
          </cell>
          <cell r="V39">
            <v>551584.9709999999</v>
          </cell>
          <cell r="W39">
            <v>552852.85800000001</v>
          </cell>
          <cell r="X39">
            <v>554004.63599999994</v>
          </cell>
          <cell r="Y39">
            <v>555017.60699999996</v>
          </cell>
          <cell r="Z39">
            <v>555820.47600000002</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181776.45150000002</v>
          </cell>
          <cell r="T40">
            <v>182251.86749999999</v>
          </cell>
          <cell r="U40">
            <v>182725.60949999999</v>
          </cell>
          <cell r="V40">
            <v>183117.46500000003</v>
          </cell>
          <cell r="W40">
            <v>183386.83950000003</v>
          </cell>
          <cell r="X40">
            <v>183519.50399999999</v>
          </cell>
          <cell r="Y40">
            <v>183513.087</v>
          </cell>
          <cell r="Z40">
            <v>183392.55900000001</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80.855540455743494</v>
          </cell>
          <cell r="T41">
            <v>79.185987206023839</v>
          </cell>
          <cell r="U41">
            <v>77.449661004720426</v>
          </cell>
          <cell r="V41">
            <v>75.644393204876451</v>
          </cell>
          <cell r="W41">
            <v>73.858953524661189</v>
          </cell>
          <cell r="X41">
            <v>72.267457345323564</v>
          </cell>
          <cell r="Y41">
            <v>70.449760432533992</v>
          </cell>
          <cell r="Z41">
            <v>68.913024525215647</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194837.11499999999</v>
          </cell>
          <cell r="T42">
            <v>196839.24</v>
          </cell>
          <cell r="U42">
            <v>198766.40999999997</v>
          </cell>
          <cell r="V42">
            <v>200564.04749999999</v>
          </cell>
          <cell r="W42">
            <v>202185.69749999998</v>
          </cell>
          <cell r="X42">
            <v>203627.93999999997</v>
          </cell>
          <cell r="Y42">
            <v>204875.09999999998</v>
          </cell>
          <cell r="Z42">
            <v>205923.32999999996</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1194.7889801295605</v>
          </cell>
          <cell r="T43">
            <v>1200.1936158252065</v>
          </cell>
          <cell r="U43">
            <v>1206.9446523338929</v>
          </cell>
          <cell r="V43">
            <v>1212.8140350860613</v>
          </cell>
          <cell r="W43">
            <v>1221.7312998451237</v>
          </cell>
          <cell r="X43">
            <v>1228.7776691937711</v>
          </cell>
          <cell r="Y43">
            <v>1224.4447805912541</v>
          </cell>
          <cell r="Z43">
            <v>1222.7078872159709</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1268269.0020000001</v>
          </cell>
          <cell r="T44">
            <v>1258143.2324999999</v>
          </cell>
          <cell r="U44">
            <v>1245566.3220000002</v>
          </cell>
          <cell r="V44">
            <v>1230659.892</v>
          </cell>
          <cell r="W44">
            <v>1213501.905</v>
          </cell>
          <cell r="X44">
            <v>1194344.9595000001</v>
          </cell>
          <cell r="Y44">
            <v>1173588.2235000001</v>
          </cell>
          <cell r="Z44">
            <v>1151718.183</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264296.592</v>
          </cell>
          <cell r="T45">
            <v>260836.065</v>
          </cell>
          <cell r="U45">
            <v>257931.198</v>
          </cell>
          <cell r="V45">
            <v>255585.07799999998</v>
          </cell>
          <cell r="W45">
            <v>253797.70499999999</v>
          </cell>
          <cell r="X45">
            <v>252507.33899999998</v>
          </cell>
          <cell r="Y45">
            <v>251630.63100000002</v>
          </cell>
          <cell r="Z45">
            <v>251105.84099999999</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1474704.3465</v>
          </cell>
          <cell r="T46">
            <v>1474579.6065</v>
          </cell>
          <cell r="U46">
            <v>1474587.3285000001</v>
          </cell>
          <cell r="V46">
            <v>1474740.2834999999</v>
          </cell>
          <cell r="W46">
            <v>1474803.2474999996</v>
          </cell>
          <cell r="X46">
            <v>1474339.4819999998</v>
          </cell>
          <cell r="Y46">
            <v>1472892.4979999999</v>
          </cell>
          <cell r="Z46">
            <v>1470098.3220000002</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629076.29399999999</v>
          </cell>
          <cell r="T47">
            <v>625734.74250000005</v>
          </cell>
          <cell r="U47">
            <v>621084.24</v>
          </cell>
          <cell r="V47">
            <v>615365.47800000012</v>
          </cell>
          <cell r="W47">
            <v>608849.01000000013</v>
          </cell>
          <cell r="X47">
            <v>601889.21100000013</v>
          </cell>
          <cell r="Y47">
            <v>588969.2655000001</v>
          </cell>
          <cell r="Z47">
            <v>576704.20500000007</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178262.81550000003</v>
          </cell>
          <cell r="T49">
            <v>176744.106</v>
          </cell>
          <cell r="U49">
            <v>174907.30949999997</v>
          </cell>
          <cell r="V49">
            <v>172764.9</v>
          </cell>
          <cell r="W49">
            <v>170329.35149999999</v>
          </cell>
          <cell r="X49">
            <v>167653.67849999998</v>
          </cell>
          <cell r="Y49">
            <v>164806.48800000001</v>
          </cell>
          <cell r="Z49">
            <v>161875.098</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2358512.8049999997</v>
          </cell>
          <cell r="T50">
            <v>2362787.7405000003</v>
          </cell>
          <cell r="U50">
            <v>2365772.8184999996</v>
          </cell>
          <cell r="V50">
            <v>2367044.0520000001</v>
          </cell>
          <cell r="W50">
            <v>2366420.5845000003</v>
          </cell>
          <cell r="X50">
            <v>2364468.12</v>
          </cell>
          <cell r="Y50">
            <v>2361079.5704999999</v>
          </cell>
          <cell r="Z50">
            <v>2356529.9309999999</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12878723.782499999</v>
          </cell>
          <cell r="T51">
            <v>12969603.014999999</v>
          </cell>
          <cell r="U51">
            <v>13055184.382499998</v>
          </cell>
          <cell r="V51">
            <v>13133198.43</v>
          </cell>
          <cell r="W51">
            <v>13203661.544999998</v>
          </cell>
          <cell r="X51">
            <v>13269318.134999998</v>
          </cell>
          <cell r="Y51">
            <v>13331441.4375</v>
          </cell>
          <cell r="Z51">
            <v>13389018.8475</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144043.98749999999</v>
          </cell>
          <cell r="T52">
            <v>143535.26250000001</v>
          </cell>
          <cell r="U52">
            <v>142990.6275</v>
          </cell>
          <cell r="V52">
            <v>142401.10499999998</v>
          </cell>
          <cell r="W52">
            <v>141760.71000000002</v>
          </cell>
          <cell r="X52">
            <v>141081.41250000001</v>
          </cell>
          <cell r="Y52">
            <v>140363.21249999999</v>
          </cell>
          <cell r="Z52">
            <v>139609.10249999998</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60195.743999999999</v>
          </cell>
          <cell r="T53">
            <v>59400.431999999993</v>
          </cell>
          <cell r="U53">
            <v>58562.784</v>
          </cell>
          <cell r="V53">
            <v>57706.991999999998</v>
          </cell>
          <cell r="W53">
            <v>56851.199999999997</v>
          </cell>
          <cell r="X53">
            <v>56025.647999999994</v>
          </cell>
          <cell r="Y53">
            <v>55248.480000000003</v>
          </cell>
          <cell r="Z53">
            <v>54546.912000000004</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1381825.4309999999</v>
          </cell>
          <cell r="T54">
            <v>1350802.9395000001</v>
          </cell>
          <cell r="U54">
            <v>1320681.8204999999</v>
          </cell>
          <cell r="V54">
            <v>1292751.4949999999</v>
          </cell>
          <cell r="W54">
            <v>1267849.17</v>
          </cell>
          <cell r="X54">
            <v>1246133.7315</v>
          </cell>
          <cell r="Y54">
            <v>1227852.675</v>
          </cell>
          <cell r="Z54">
            <v>1213568.2124999999</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370585.38300000003</v>
          </cell>
          <cell r="T55">
            <v>374251.26899999997</v>
          </cell>
          <cell r="U55">
            <v>377472.03899999999</v>
          </cell>
          <cell r="V55">
            <v>380079.67199999996</v>
          </cell>
          <cell r="W55">
            <v>381937.31099999999</v>
          </cell>
          <cell r="X55">
            <v>383086.41000000003</v>
          </cell>
          <cell r="Y55">
            <v>383601.93899999995</v>
          </cell>
          <cell r="Z55">
            <v>383576.21400000004</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271529.90249999997</v>
          </cell>
          <cell r="T56">
            <v>276268.3125</v>
          </cell>
          <cell r="U56">
            <v>280710.18</v>
          </cell>
          <cell r="V56">
            <v>284768.57999999996</v>
          </cell>
          <cell r="W56">
            <v>288390.78749999998</v>
          </cell>
          <cell r="X56">
            <v>291594.75750000001</v>
          </cell>
          <cell r="Y56">
            <v>294405.71250000002</v>
          </cell>
          <cell r="Z56">
            <v>296800.14</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39638.214</v>
          </cell>
          <cell r="T57">
            <v>38931.354000000007</v>
          </cell>
          <cell r="U57">
            <v>38253.599999999999</v>
          </cell>
          <cell r="V57">
            <v>37644.453000000001</v>
          </cell>
          <cell r="W57">
            <v>37103.913</v>
          </cell>
          <cell r="X57">
            <v>36611.19</v>
          </cell>
          <cell r="Y57">
            <v>36151.731</v>
          </cell>
          <cell r="Z57">
            <v>35731.773000000001</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200982.22199999998</v>
          </cell>
          <cell r="T58">
            <v>197652.378</v>
          </cell>
          <cell r="U58">
            <v>194044.704</v>
          </cell>
          <cell r="V58">
            <v>190229.17199999999</v>
          </cell>
          <cell r="W58">
            <v>186255.174</v>
          </cell>
          <cell r="X58">
            <v>182190.62400000001</v>
          </cell>
          <cell r="Y58">
            <v>178138.42199999999</v>
          </cell>
          <cell r="Z58">
            <v>174224.106</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5674951.926</v>
          </cell>
          <cell r="T59">
            <v>5640241.1099999994</v>
          </cell>
          <cell r="U59">
            <v>5605899.432</v>
          </cell>
          <cell r="V59">
            <v>5571356.4059999995</v>
          </cell>
          <cell r="W59">
            <v>5535911.2619999992</v>
          </cell>
          <cell r="X59">
            <v>5498938.2419999996</v>
          </cell>
          <cell r="Y59">
            <v>5460007.0139999995</v>
          </cell>
          <cell r="Z59">
            <v>5418949.7879999997</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385603.34399999998</v>
          </cell>
          <cell r="T60">
            <v>380476.86599999998</v>
          </cell>
          <cell r="U60">
            <v>374677.42200000002</v>
          </cell>
          <cell r="V60">
            <v>368700.99</v>
          </cell>
          <cell r="W60">
            <v>363004.446</v>
          </cell>
          <cell r="X60">
            <v>357892.37400000001</v>
          </cell>
          <cell r="Y60">
            <v>353615.85</v>
          </cell>
          <cell r="Z60">
            <v>350388.90599999996</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148481.36800000002</v>
          </cell>
          <cell r="T61">
            <v>149098.08199999999</v>
          </cell>
          <cell r="U61">
            <v>149342.984</v>
          </cell>
          <cell r="V61">
            <v>149303.39199999999</v>
          </cell>
          <cell r="W61">
            <v>149106.21599999999</v>
          </cell>
          <cell r="X61">
            <v>148793.4</v>
          </cell>
          <cell r="Y61">
            <v>148457.946</v>
          </cell>
          <cell r="Z61">
            <v>148196.58000000002</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122658.594</v>
          </cell>
          <cell r="T62">
            <v>123436.641</v>
          </cell>
          <cell r="U62">
            <v>123550.3</v>
          </cell>
          <cell r="V62">
            <v>123203.43000000001</v>
          </cell>
          <cell r="W62">
            <v>122535.23099999999</v>
          </cell>
          <cell r="X62">
            <v>121667.7</v>
          </cell>
          <cell r="Y62">
            <v>120761.80200000001</v>
          </cell>
          <cell r="Z62">
            <v>118650.609</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1134391.5000000002</v>
          </cell>
          <cell r="T63">
            <v>1139187.3569999998</v>
          </cell>
          <cell r="U63">
            <v>1141882.335</v>
          </cell>
          <cell r="V63">
            <v>1142501.1839999999</v>
          </cell>
          <cell r="W63">
            <v>1141346.0519999999</v>
          </cell>
          <cell r="X63">
            <v>1138684.932</v>
          </cell>
          <cell r="Y63">
            <v>1134522.774</v>
          </cell>
          <cell r="Z63">
            <v>1129084.1099999999</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1996.1494828337161</v>
          </cell>
          <cell r="T64">
            <v>2008.4674400979445</v>
          </cell>
          <cell r="U64">
            <v>2021.3264750993119</v>
          </cell>
          <cell r="V64">
            <v>2032.0208630047991</v>
          </cell>
          <cell r="W64">
            <v>2046.8522995531896</v>
          </cell>
          <cell r="X64">
            <v>2057.5504113368183</v>
          </cell>
          <cell r="Y64">
            <v>2072.9866233039638</v>
          </cell>
          <cell r="Z64">
            <v>2088.8332952109408</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4486.3450000000012</v>
          </cell>
          <cell r="T65">
            <v>4599.6860000000006</v>
          </cell>
          <cell r="U65">
            <v>4713.5630000000001</v>
          </cell>
          <cell r="V65">
            <v>4819.5700000000006</v>
          </cell>
          <cell r="W65">
            <v>4921.5150000000012</v>
          </cell>
          <cell r="X65">
            <v>5011.6760000000004</v>
          </cell>
          <cell r="Y65">
            <v>5095.7790000000014</v>
          </cell>
          <cell r="Z65">
            <v>5165.4280000000008</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13589.016</v>
          </cell>
          <cell r="T66">
            <v>13484.393999999998</v>
          </cell>
          <cell r="U66">
            <v>13385.694</v>
          </cell>
          <cell r="V66">
            <v>13286.993999999999</v>
          </cell>
          <cell r="W66">
            <v>13192.241999999998</v>
          </cell>
          <cell r="X66">
            <v>13101.438</v>
          </cell>
          <cell r="Y66">
            <v>13006.686</v>
          </cell>
          <cell r="Z66">
            <v>12913.907999999999</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152191.158</v>
          </cell>
          <cell r="T67">
            <v>149643.35400000002</v>
          </cell>
          <cell r="U67">
            <v>146714.82</v>
          </cell>
          <cell r="V67">
            <v>143578.42799999999</v>
          </cell>
          <cell r="W67">
            <v>140316.49800000002</v>
          </cell>
          <cell r="X67">
            <v>136926.97200000001</v>
          </cell>
          <cell r="Y67">
            <v>133448.95199999999</v>
          </cell>
          <cell r="Z67">
            <v>129995.628</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46524.491999999998</v>
          </cell>
          <cell r="T68">
            <v>45946.824000000008</v>
          </cell>
          <cell r="U68">
            <v>45106.404000000002</v>
          </cell>
          <cell r="V68">
            <v>44066.988000000005</v>
          </cell>
          <cell r="W68">
            <v>42878.807999999997</v>
          </cell>
          <cell r="X68">
            <v>41595.960000000006</v>
          </cell>
          <cell r="Y68">
            <v>40282.199999999997</v>
          </cell>
          <cell r="Z68">
            <v>39005.148000000001</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3256802.4510000004</v>
          </cell>
          <cell r="T69">
            <v>3194959.1309999996</v>
          </cell>
          <cell r="U69">
            <v>3127253.3250000002</v>
          </cell>
          <cell r="V69">
            <v>3056451.2790000001</v>
          </cell>
          <cell r="W69">
            <v>2985050.355</v>
          </cell>
          <cell r="X69">
            <v>2915490.8790000002</v>
          </cell>
          <cell r="Y69">
            <v>2850455.58</v>
          </cell>
          <cell r="Z69">
            <v>2792610.8909999998</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1089044.2079999999</v>
          </cell>
          <cell r="T70">
            <v>1065683.8500000001</v>
          </cell>
          <cell r="U70">
            <v>1038409.176</v>
          </cell>
          <cell r="V70">
            <v>1007605.032</v>
          </cell>
          <cell r="W70">
            <v>973837.36800000002</v>
          </cell>
          <cell r="X70">
            <v>938466.522</v>
          </cell>
          <cell r="Y70">
            <v>903130.66199999989</v>
          </cell>
          <cell r="Z70">
            <v>869336.24400000006</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2472999.48</v>
          </cell>
          <cell r="T71">
            <v>2455346.838</v>
          </cell>
          <cell r="U71">
            <v>2437771.602</v>
          </cell>
          <cell r="V71">
            <v>2420528.3970000003</v>
          </cell>
          <cell r="W71">
            <v>2403800.5529999998</v>
          </cell>
          <cell r="X71">
            <v>2387608.44</v>
          </cell>
          <cell r="Y71">
            <v>2371962.2430000002</v>
          </cell>
          <cell r="Z71">
            <v>2356914.9239999996</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777646.17</v>
          </cell>
          <cell r="T72">
            <v>771581.70600000012</v>
          </cell>
          <cell r="U72">
            <v>764037.0780000001</v>
          </cell>
          <cell r="V72">
            <v>755272.47600000014</v>
          </cell>
          <cell r="W72">
            <v>745435.63500000013</v>
          </cell>
          <cell r="X72">
            <v>734792.77200000011</v>
          </cell>
          <cell r="Y72">
            <v>723793.45500000007</v>
          </cell>
          <cell r="Z72">
            <v>713034.16800000006</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228812.26199999999</v>
          </cell>
          <cell r="T73">
            <v>217876.302</v>
          </cell>
          <cell r="U73">
            <v>207587.81399999998</v>
          </cell>
          <cell r="V73">
            <v>198663.36</v>
          </cell>
          <cell r="W73">
            <v>191493.79199999999</v>
          </cell>
          <cell r="X73">
            <v>185929.08599999998</v>
          </cell>
          <cell r="Y73">
            <v>181850.802</v>
          </cell>
          <cell r="Z73">
            <v>179383.302</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1585112.8640000001</v>
          </cell>
          <cell r="T74">
            <v>1592227.8200000003</v>
          </cell>
          <cell r="U74">
            <v>1598803.1000000003</v>
          </cell>
          <cell r="V74">
            <v>1605490.0220000003</v>
          </cell>
          <cell r="W74">
            <v>1612768.7960000006</v>
          </cell>
          <cell r="X74">
            <v>1620779.4080000003</v>
          </cell>
          <cell r="Y74">
            <v>1629753.2160000005</v>
          </cell>
          <cell r="Z74">
            <v>1640037.7300000004</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561366.95000000007</v>
          </cell>
          <cell r="T75">
            <v>577262.82400000002</v>
          </cell>
          <cell r="U75">
            <v>594232.53200000001</v>
          </cell>
          <cell r="V75">
            <v>611752.02400000009</v>
          </cell>
          <cell r="W75">
            <v>629063.65200000012</v>
          </cell>
          <cell r="X75">
            <v>645359.68000000005</v>
          </cell>
          <cell r="Y75">
            <v>660040.42100000009</v>
          </cell>
          <cell r="Z75">
            <v>672851.84400000016</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1069728.0899999999</v>
          </cell>
          <cell r="R76">
            <v>904555.98499999999</v>
          </cell>
          <cell r="S76">
            <v>2015010.9600000004</v>
          </cell>
          <cell r="T76">
            <v>1861554.1600000001</v>
          </cell>
          <cell r="U76">
            <v>1889974.5</v>
          </cell>
          <cell r="V76">
            <v>1919769.1500000004</v>
          </cell>
          <cell r="W76">
            <v>1951111.6300000001</v>
          </cell>
          <cell r="X76">
            <v>1984042.9900000002</v>
          </cell>
          <cell r="Y76">
            <v>2018282.4750000003</v>
          </cell>
          <cell r="Z76">
            <v>2053248.1300000001</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113750.7525</v>
          </cell>
          <cell r="T77">
            <v>104051.97</v>
          </cell>
          <cell r="U77">
            <v>104517.27</v>
          </cell>
          <cell r="V77">
            <v>104874.66</v>
          </cell>
          <cell r="W77">
            <v>105143.44499999999</v>
          </cell>
          <cell r="X77">
            <v>105338.47499999999</v>
          </cell>
          <cell r="Y77">
            <v>105418.17</v>
          </cell>
          <cell r="Z77">
            <v>105350.84999999999</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1311218.0249999999</v>
          </cell>
          <cell r="R78">
            <v>1078702.4375</v>
          </cell>
          <cell r="S78">
            <v>2329927.9624999994</v>
          </cell>
          <cell r="T78">
            <v>2081226.75</v>
          </cell>
          <cell r="U78">
            <v>2039552.6249999998</v>
          </cell>
          <cell r="V78">
            <v>1997973.4999999998</v>
          </cell>
          <cell r="W78">
            <v>1956850.3749999998</v>
          </cell>
          <cell r="X78">
            <v>1915475.5</v>
          </cell>
          <cell r="Y78">
            <v>1873789.4999999998</v>
          </cell>
          <cell r="Z78">
            <v>1832949</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2326195.6900000004</v>
          </cell>
          <cell r="T79">
            <v>2162038.9699999997</v>
          </cell>
          <cell r="U79">
            <v>2204844.4600000004</v>
          </cell>
          <cell r="V79">
            <v>2247504.35</v>
          </cell>
          <cell r="W79">
            <v>2289940.38</v>
          </cell>
          <cell r="X79">
            <v>2332130.2550000004</v>
          </cell>
          <cell r="Y79">
            <v>2373928.375</v>
          </cell>
          <cell r="Z79">
            <v>2415040.81</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2172.6600000000003</v>
          </cell>
          <cell r="R80">
            <v>1819.37</v>
          </cell>
          <cell r="S80">
            <v>4014.0800000000004</v>
          </cell>
          <cell r="T80">
            <v>3662.7499999999995</v>
          </cell>
          <cell r="U80">
            <v>3675</v>
          </cell>
          <cell r="V80">
            <v>3678.4300000000003</v>
          </cell>
          <cell r="W80">
            <v>3683.33</v>
          </cell>
          <cell r="X80">
            <v>3682.3500000000004</v>
          </cell>
          <cell r="Y80">
            <v>3677.45</v>
          </cell>
          <cell r="Z80">
            <v>3667.6499999999996</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96878.387499999997</v>
          </cell>
          <cell r="T81">
            <v>86169.75</v>
          </cell>
          <cell r="U81">
            <v>84041.75</v>
          </cell>
          <cell r="V81">
            <v>81923.249999999985</v>
          </cell>
          <cell r="W81">
            <v>79873.625</v>
          </cell>
          <cell r="X81">
            <v>77935.625</v>
          </cell>
          <cell r="Y81">
            <v>76152</v>
          </cell>
          <cell r="Z81">
            <v>74560.75</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183807</v>
          </cell>
          <cell r="R82">
            <v>152341.625</v>
          </cell>
          <cell r="S82">
            <v>331751.67499999999</v>
          </cell>
          <cell r="T82">
            <v>298116.45</v>
          </cell>
          <cell r="U82">
            <v>293773.2</v>
          </cell>
          <cell r="V82">
            <v>289091.07500000001</v>
          </cell>
          <cell r="W82">
            <v>284285.40000000002</v>
          </cell>
          <cell r="X82">
            <v>279522.50000000006</v>
          </cell>
          <cell r="Y82">
            <v>275015.10000000003</v>
          </cell>
          <cell r="Z82">
            <v>271028.92500000005</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4343284.8</v>
          </cell>
          <cell r="R83">
            <v>3598850.4</v>
          </cell>
          <cell r="S83">
            <v>7861135.1999999993</v>
          </cell>
          <cell r="T83">
            <v>7100515.2000000002</v>
          </cell>
          <cell r="U83">
            <v>7047360</v>
          </cell>
          <cell r="V83">
            <v>6991125.5999999996</v>
          </cell>
          <cell r="W83">
            <v>6931310.3999999994</v>
          </cell>
          <cell r="X83">
            <v>6867564</v>
          </cell>
          <cell r="Y83">
            <v>6799980</v>
          </cell>
          <cell r="Z83">
            <v>6729146.4000000004</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4822.2</v>
          </cell>
          <cell r="R84">
            <v>4069.3500000000004</v>
          </cell>
          <cell r="S84">
            <v>9035.5049999999992</v>
          </cell>
          <cell r="T84">
            <v>8307.86</v>
          </cell>
          <cell r="U84">
            <v>8392.2900000000009</v>
          </cell>
          <cell r="V84">
            <v>8473.77</v>
          </cell>
          <cell r="W84">
            <v>8558.4450000000015</v>
          </cell>
          <cell r="X84">
            <v>8536.8000000000011</v>
          </cell>
          <cell r="Y84">
            <v>8527.2000000000007</v>
          </cell>
          <cell r="Z84">
            <v>8522.4000000000015</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11460.12</v>
          </cell>
          <cell r="R85">
            <v>9619.1899999999987</v>
          </cell>
          <cell r="S85">
            <v>21260.365000000002</v>
          </cell>
          <cell r="T85">
            <v>19424.09</v>
          </cell>
          <cell r="U85">
            <v>19500.53</v>
          </cell>
          <cell r="V85">
            <v>19570.11</v>
          </cell>
          <cell r="W85">
            <v>19626.46</v>
          </cell>
          <cell r="X85">
            <v>19676.439999999995</v>
          </cell>
          <cell r="Y85">
            <v>19719.07</v>
          </cell>
          <cell r="Z85">
            <v>19754.350000000002</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476831.51999999996</v>
          </cell>
          <cell r="R86">
            <v>409777.54500000004</v>
          </cell>
          <cell r="S86">
            <v>922053.82250000001</v>
          </cell>
          <cell r="T86">
            <v>850345.20000000007</v>
          </cell>
          <cell r="U86">
            <v>861922.35000000009</v>
          </cell>
          <cell r="V86">
            <v>873403.2</v>
          </cell>
          <cell r="W86">
            <v>884786.85</v>
          </cell>
          <cell r="X86">
            <v>896046.75</v>
          </cell>
          <cell r="Y86">
            <v>907144.2</v>
          </cell>
          <cell r="Z86">
            <v>918051.3</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20693.009999999998</v>
          </cell>
          <cell r="R87">
            <v>17139.900000000001</v>
          </cell>
          <cell r="S87">
            <v>37393.5</v>
          </cell>
          <cell r="T87">
            <v>33719.625</v>
          </cell>
          <cell r="U87">
            <v>33392.25</v>
          </cell>
          <cell r="V87">
            <v>33045.474999999999</v>
          </cell>
          <cell r="W87">
            <v>32684.15</v>
          </cell>
          <cell r="X87">
            <v>32305.85</v>
          </cell>
          <cell r="Y87">
            <v>31917.85</v>
          </cell>
          <cell r="Z87">
            <v>31525</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333714.78000000003</v>
          </cell>
          <cell r="R88">
            <v>284349.03000000003</v>
          </cell>
          <cell r="S88">
            <v>635574.39000000013</v>
          </cell>
          <cell r="T88">
            <v>588957.05500000005</v>
          </cell>
          <cell r="U88">
            <v>598764.4</v>
          </cell>
          <cell r="V88">
            <v>608278.02000000014</v>
          </cell>
          <cell r="W88">
            <v>617470.81000000006</v>
          </cell>
          <cell r="X88">
            <v>626355.56500000006</v>
          </cell>
          <cell r="Y88">
            <v>626596.65000000014</v>
          </cell>
          <cell r="Z88">
            <v>627894.45000000007</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121393.19999999998</v>
          </cell>
          <cell r="T89">
            <v>110138.4</v>
          </cell>
          <cell r="U89">
            <v>109836</v>
          </cell>
          <cell r="V89">
            <v>109464</v>
          </cell>
          <cell r="W89">
            <v>109022.39999999999</v>
          </cell>
          <cell r="X89">
            <v>108518.39999999999</v>
          </cell>
          <cell r="Y89">
            <v>107968.79999999999</v>
          </cell>
          <cell r="Z89">
            <v>107380.8</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1709865</v>
          </cell>
          <cell r="T90">
            <v>1582725.1500000001</v>
          </cell>
          <cell r="U90">
            <v>1608384.5999999999</v>
          </cell>
          <cell r="V90">
            <v>1634175.45</v>
          </cell>
          <cell r="W90">
            <v>1660091.4</v>
          </cell>
          <cell r="X90">
            <v>1686082.05</v>
          </cell>
          <cell r="Y90">
            <v>1712085.75</v>
          </cell>
          <cell r="Z90">
            <v>1738038.5999999999</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1189601.76</v>
          </cell>
          <cell r="T91">
            <v>1097494.08</v>
          </cell>
          <cell r="U91">
            <v>1110096.96</v>
          </cell>
          <cell r="V91">
            <v>1121387.52</v>
          </cell>
          <cell r="W91">
            <v>1131662.8799999999</v>
          </cell>
          <cell r="X91">
            <v>1141418.8799999999</v>
          </cell>
          <cell r="Y91">
            <v>1151277.1199999999</v>
          </cell>
          <cell r="Z91">
            <v>1161878.8799999999</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973377.125</v>
          </cell>
          <cell r="T92">
            <v>878526.75</v>
          </cell>
          <cell r="U92">
            <v>870045.625</v>
          </cell>
          <cell r="V92">
            <v>860213.125</v>
          </cell>
          <cell r="W92">
            <v>849297.625</v>
          </cell>
          <cell r="X92">
            <v>837660.125</v>
          </cell>
          <cell r="Y92">
            <v>825801.75</v>
          </cell>
          <cell r="Z92">
            <v>814285.37499999988</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2018489.7424999999</v>
          </cell>
          <cell r="T93">
            <v>1858939.6500000001</v>
          </cell>
          <cell r="U93">
            <v>1881683.0999999999</v>
          </cell>
          <cell r="V93">
            <v>1904057.1</v>
          </cell>
          <cell r="W93">
            <v>1926140.4</v>
          </cell>
          <cell r="X93">
            <v>1948036.5</v>
          </cell>
          <cell r="Y93">
            <v>1969841.7</v>
          </cell>
          <cell r="Z93">
            <v>1991647.3500000003</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13232.700000000003</v>
          </cell>
          <cell r="R94">
            <v>10954.125000000002</v>
          </cell>
          <cell r="S94">
            <v>23901.974999999999</v>
          </cell>
          <cell r="T94">
            <v>21564</v>
          </cell>
          <cell r="U94">
            <v>21366</v>
          </cell>
          <cell r="V94">
            <v>21143.250000000004</v>
          </cell>
          <cell r="W94">
            <v>20898</v>
          </cell>
          <cell r="X94">
            <v>20628</v>
          </cell>
          <cell r="Y94">
            <v>20346.75</v>
          </cell>
          <cell r="Z94">
            <v>20049.75</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110118.75</v>
          </cell>
          <cell r="R95">
            <v>95064.24500000001</v>
          </cell>
          <cell r="S95">
            <v>214385.74500000002</v>
          </cell>
          <cell r="T95">
            <v>200749.05000000002</v>
          </cell>
          <cell r="U95">
            <v>205912.78500000003</v>
          </cell>
          <cell r="V95">
            <v>210964.94999999998</v>
          </cell>
          <cell r="W95">
            <v>215895.01500000001</v>
          </cell>
          <cell r="X95">
            <v>220716.55000000002</v>
          </cell>
          <cell r="Y95">
            <v>225440.71500000003</v>
          </cell>
          <cell r="Z95">
            <v>230088.82000000004</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399839.76000000007</v>
          </cell>
          <cell r="R96">
            <v>349546.44000000006</v>
          </cell>
          <cell r="S96">
            <v>796435.6</v>
          </cell>
          <cell r="T96">
            <v>755627.6399999999</v>
          </cell>
          <cell r="U96">
            <v>784759.38</v>
          </cell>
          <cell r="V96">
            <v>814468.12000000011</v>
          </cell>
          <cell r="W96">
            <v>844753.99</v>
          </cell>
          <cell r="X96">
            <v>875585.67000000016</v>
          </cell>
          <cell r="Y96">
            <v>906914.52500000014</v>
          </cell>
          <cell r="Z96">
            <v>938691.8400000002</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328661.55</v>
          </cell>
          <cell r="R97">
            <v>273456</v>
          </cell>
          <cell r="S97">
            <v>600272.1</v>
          </cell>
          <cell r="T97">
            <v>544425.75</v>
          </cell>
          <cell r="U97">
            <v>542742.75</v>
          </cell>
          <cell r="V97">
            <v>540699.75</v>
          </cell>
          <cell r="W97">
            <v>538251.75</v>
          </cell>
          <cell r="X97">
            <v>535405.5</v>
          </cell>
          <cell r="Y97">
            <v>532208.25</v>
          </cell>
          <cell r="Z97">
            <v>528714</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26596047.059999995</v>
          </cell>
          <cell r="R98">
            <v>21811451.0625</v>
          </cell>
          <cell r="S98">
            <v>46947904.987499997</v>
          </cell>
          <cell r="T98">
            <v>41799896.324999996</v>
          </cell>
          <cell r="U98">
            <v>40798308.375</v>
          </cell>
          <cell r="V98">
            <v>39803623.199999996</v>
          </cell>
          <cell r="W98">
            <v>38854492.875</v>
          </cell>
          <cell r="X98">
            <v>37969383.375</v>
          </cell>
          <cell r="Y98">
            <v>37166815.125</v>
          </cell>
          <cell r="Z98">
            <v>36469986.299999997</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1221395.22</v>
          </cell>
          <cell r="R99">
            <v>1013140.8</v>
          </cell>
          <cell r="S99">
            <v>2217284.6400000006</v>
          </cell>
          <cell r="T99">
            <v>2006570.6</v>
          </cell>
          <cell r="U99">
            <v>1996298.8</v>
          </cell>
          <cell r="V99">
            <v>1985799.3000000003</v>
          </cell>
          <cell r="W99">
            <v>1975051.4000000001</v>
          </cell>
          <cell r="X99">
            <v>1964029.8</v>
          </cell>
          <cell r="Y99">
            <v>1952752.9000000001</v>
          </cell>
          <cell r="Z99">
            <v>1941298.9000000001</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62454.12</v>
          </cell>
          <cell r="T100">
            <v>58028.450000000004</v>
          </cell>
          <cell r="U100">
            <v>59229.950000000004</v>
          </cell>
          <cell r="V100">
            <v>60526.095000000001</v>
          </cell>
          <cell r="W100">
            <v>61150.290000000008</v>
          </cell>
          <cell r="X100">
            <v>61985.01</v>
          </cell>
          <cell r="Y100">
            <v>62890.229999999996</v>
          </cell>
          <cell r="Z100">
            <v>63862.66</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407379.27500000002</v>
          </cell>
          <cell r="T101">
            <v>380003.31000000006</v>
          </cell>
          <cell r="U101">
            <v>384384.00000000006</v>
          </cell>
          <cell r="V101">
            <v>390271.69999999995</v>
          </cell>
          <cell r="W101">
            <v>396876.48</v>
          </cell>
          <cell r="X101">
            <v>404024.98499999999</v>
          </cell>
          <cell r="Y101">
            <v>411594.36500000011</v>
          </cell>
          <cell r="Z101">
            <v>419538.66500000004</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655.08849799509517</v>
          </cell>
          <cell r="R102">
            <v>552.15306348954562</v>
          </cell>
          <cell r="S102">
            <v>1219.6505017901254</v>
          </cell>
          <cell r="T102">
            <v>1113.6142211086358</v>
          </cell>
          <cell r="U102">
            <v>1115.4238399173958</v>
          </cell>
          <cell r="V102">
            <v>1114.567146255426</v>
          </cell>
          <cell r="W102">
            <v>1113.694158073718</v>
          </cell>
          <cell r="X102">
            <v>1114.303943978824</v>
          </cell>
          <cell r="Y102">
            <v>1109.7629863260768</v>
          </cell>
          <cell r="Z102">
            <v>1104.3165244079403</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1892642.7649999999</v>
          </cell>
          <cell r="T103">
            <v>1742127.38</v>
          </cell>
          <cell r="U103">
            <v>1761642.72</v>
          </cell>
          <cell r="V103">
            <v>1781564.61</v>
          </cell>
          <cell r="W103">
            <v>1801795.29</v>
          </cell>
          <cell r="X103">
            <v>1821898.13</v>
          </cell>
          <cell r="Y103">
            <v>1841653.6400000001</v>
          </cell>
          <cell r="Z103">
            <v>1861226.32</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150386.4</v>
          </cell>
          <cell r="R104">
            <v>124173.59999999999</v>
          </cell>
          <cell r="S104">
            <v>270624.48</v>
          </cell>
          <cell r="T104">
            <v>244195.20000000001</v>
          </cell>
          <cell r="U104">
            <v>242186.4</v>
          </cell>
          <cell r="V104">
            <v>240086.39999999999</v>
          </cell>
          <cell r="W104">
            <v>237820.79999999999</v>
          </cell>
          <cell r="X104">
            <v>235372.79999999999</v>
          </cell>
          <cell r="Y104">
            <v>232740</v>
          </cell>
          <cell r="Z104">
            <v>229900.79999999999</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53709.285000000003</v>
          </cell>
          <cell r="T105">
            <v>49184.070000000007</v>
          </cell>
          <cell r="U105">
            <v>49407.435000000012</v>
          </cell>
          <cell r="V105">
            <v>49541</v>
          </cell>
          <cell r="W105">
            <v>49600.460000000006</v>
          </cell>
          <cell r="X105">
            <v>49050.000000000007</v>
          </cell>
          <cell r="Y105">
            <v>48487.500000000007</v>
          </cell>
          <cell r="Z105">
            <v>47920.500000000015</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1381.1644352070477</v>
          </cell>
          <cell r="R106">
            <v>1133.3238510697838</v>
          </cell>
          <cell r="S106">
            <v>2463.6790690587031</v>
          </cell>
          <cell r="T106">
            <v>2222.6361781538053</v>
          </cell>
          <cell r="U106">
            <v>2204.7496742514036</v>
          </cell>
          <cell r="V106">
            <v>2188.0223974241258</v>
          </cell>
          <cell r="W106">
            <v>2170.9841921053926</v>
          </cell>
          <cell r="X106">
            <v>2151.9080751551573</v>
          </cell>
          <cell r="Y106">
            <v>2133.4670523615828</v>
          </cell>
          <cell r="Z106">
            <v>2116.073264006016</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276191.51999999996</v>
          </cell>
          <cell r="R107">
            <v>231903.065</v>
          </cell>
          <cell r="S107">
            <v>512858.30249999999</v>
          </cell>
          <cell r="T107">
            <v>463459.50000000006</v>
          </cell>
          <cell r="U107">
            <v>460876.5</v>
          </cell>
          <cell r="V107">
            <v>458244</v>
          </cell>
          <cell r="W107">
            <v>455564.25</v>
          </cell>
          <cell r="X107">
            <v>452823.75</v>
          </cell>
          <cell r="Y107">
            <v>450011.25</v>
          </cell>
          <cell r="Z107">
            <v>447129</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3007771.875</v>
          </cell>
          <cell r="R108">
            <v>2601517.9274999998</v>
          </cell>
          <cell r="S108">
            <v>5880515.7199999997</v>
          </cell>
          <cell r="T108">
            <v>5524802.79</v>
          </cell>
          <cell r="U108">
            <v>5686977.1199999992</v>
          </cell>
          <cell r="V108">
            <v>5849705.7800000003</v>
          </cell>
          <cell r="W108">
            <v>6012977.71</v>
          </cell>
          <cell r="X108">
            <v>6176910.0750000011</v>
          </cell>
          <cell r="Y108">
            <v>6341499.7100000009</v>
          </cell>
          <cell r="Z108">
            <v>6506543.8050000006</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478838.25</v>
          </cell>
          <cell r="R109">
            <v>399042.26999999996</v>
          </cell>
          <cell r="S109">
            <v>877728.80249999987</v>
          </cell>
          <cell r="T109">
            <v>797704.875</v>
          </cell>
          <cell r="U109">
            <v>797355.89999999991</v>
          </cell>
          <cell r="V109">
            <v>796878.22499999998</v>
          </cell>
          <cell r="W109">
            <v>796227.29999999993</v>
          </cell>
          <cell r="X109">
            <v>795361.04999999993</v>
          </cell>
          <cell r="Y109">
            <v>794239.875</v>
          </cell>
          <cell r="Z109">
            <v>792873.67499999993</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2603813.5350000001</v>
          </cell>
          <cell r="R110">
            <v>2165342.25</v>
          </cell>
          <cell r="S110">
            <v>4746569.3400000008</v>
          </cell>
          <cell r="T110">
            <v>4297955.4750000006</v>
          </cell>
          <cell r="U110">
            <v>4276958.4000000004</v>
          </cell>
          <cell r="V110">
            <v>4254784.875</v>
          </cell>
          <cell r="W110">
            <v>4232553.2249999996</v>
          </cell>
          <cell r="X110">
            <v>4211067.9000000004</v>
          </cell>
          <cell r="Y110">
            <v>4191242.625</v>
          </cell>
          <cell r="Z110">
            <v>4174149.2250000006</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172816.02000000002</v>
          </cell>
          <cell r="R111">
            <v>143462.5</v>
          </cell>
          <cell r="S111">
            <v>313649.62000000005</v>
          </cell>
          <cell r="T111">
            <v>283157.60000000003</v>
          </cell>
          <cell r="U111">
            <v>280551.7</v>
          </cell>
          <cell r="V111">
            <v>277490.40000000002</v>
          </cell>
          <cell r="W111">
            <v>274012.80000000005</v>
          </cell>
          <cell r="X111">
            <v>270210.90000000002</v>
          </cell>
          <cell r="Y111">
            <v>266195.10000000003</v>
          </cell>
          <cell r="Z111">
            <v>262050.50000000003</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13636.080000000002</v>
          </cell>
          <cell r="R112">
            <v>11941.425000000001</v>
          </cell>
          <cell r="S112">
            <v>27210.562500000007</v>
          </cell>
          <cell r="T112">
            <v>25791.930000000008</v>
          </cell>
          <cell r="U112">
            <v>26736.090000000007</v>
          </cell>
          <cell r="V112">
            <v>27673.050000000003</v>
          </cell>
          <cell r="W112">
            <v>28601.045000000006</v>
          </cell>
          <cell r="X112">
            <v>29524.950000000012</v>
          </cell>
          <cell r="Y112">
            <v>30446.525000000009</v>
          </cell>
          <cell r="Z112">
            <v>31368.230000000007</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634003.67249999999</v>
          </cell>
          <cell r="T113">
            <v>580215.73499999999</v>
          </cell>
          <cell r="U113">
            <v>583099.60499999998</v>
          </cell>
          <cell r="V113">
            <v>585735.48</v>
          </cell>
          <cell r="W113">
            <v>588326.80499999993</v>
          </cell>
          <cell r="X113">
            <v>591048.31499999994</v>
          </cell>
          <cell r="Y113">
            <v>594086.625</v>
          </cell>
          <cell r="Z113">
            <v>597651.12</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2904251.52</v>
          </cell>
          <cell r="R114">
            <v>2494471.9300000002</v>
          </cell>
          <cell r="S114">
            <v>5608020.0250000004</v>
          </cell>
          <cell r="T114">
            <v>5233052.3099999996</v>
          </cell>
          <cell r="U114">
            <v>5352647.0650000013</v>
          </cell>
          <cell r="V114">
            <v>5469771.6600000001</v>
          </cell>
          <cell r="W114">
            <v>5583992.9399999995</v>
          </cell>
          <cell r="X114">
            <v>5695336.6500000013</v>
          </cell>
          <cell r="Y114">
            <v>5803854.2300000014</v>
          </cell>
          <cell r="Z114">
            <v>5909504.8800000008</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25641.494999999999</v>
          </cell>
          <cell r="R115">
            <v>21079.575000000001</v>
          </cell>
          <cell r="S115">
            <v>45671.174999999996</v>
          </cell>
          <cell r="T115">
            <v>40993.424999999996</v>
          </cell>
          <cell r="U115">
            <v>40431.599999999991</v>
          </cell>
          <cell r="V115">
            <v>39901.950000000004</v>
          </cell>
          <cell r="W115">
            <v>39409.425000000003</v>
          </cell>
          <cell r="X115">
            <v>38954.025000000001</v>
          </cell>
          <cell r="Y115">
            <v>38535.75</v>
          </cell>
          <cell r="Z115">
            <v>38154.6</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66500.175000000003</v>
          </cell>
          <cell r="R116">
            <v>56726.777500000004</v>
          </cell>
          <cell r="S116">
            <v>126827.34000000001</v>
          </cell>
          <cell r="T116">
            <v>117584.89500000002</v>
          </cell>
          <cell r="U116">
            <v>119669.59</v>
          </cell>
          <cell r="V116">
            <v>121808.93500000001</v>
          </cell>
          <cell r="W116">
            <v>122376.59999999999</v>
          </cell>
          <cell r="X116">
            <v>123234.3</v>
          </cell>
          <cell r="Y116">
            <v>124108.65</v>
          </cell>
          <cell r="Z116">
            <v>125009.1</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221680.16499999998</v>
          </cell>
          <cell r="T117">
            <v>206214.54000000004</v>
          </cell>
          <cell r="U117">
            <v>210437.35999999996</v>
          </cell>
          <cell r="V117">
            <v>214661.16</v>
          </cell>
          <cell r="W117">
            <v>218896.72</v>
          </cell>
          <cell r="X117">
            <v>223133.25999999998</v>
          </cell>
          <cell r="Y117">
            <v>227357.55</v>
          </cell>
          <cell r="Z117">
            <v>231569.10000000003</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129982.89</v>
          </cell>
          <cell r="T118">
            <v>115080.50000000001</v>
          </cell>
          <cell r="U118">
            <v>111660.40000000001</v>
          </cell>
          <cell r="V118">
            <v>108281.7</v>
          </cell>
          <cell r="W118">
            <v>105024.9</v>
          </cell>
          <cell r="X118">
            <v>101947.5</v>
          </cell>
          <cell r="Y118">
            <v>99109.3</v>
          </cell>
          <cell r="Z118">
            <v>96581.6</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1958245.3</v>
          </cell>
          <cell r="T119">
            <v>1786900.36</v>
          </cell>
          <cell r="U119">
            <v>1792836.2000000002</v>
          </cell>
          <cell r="V119">
            <v>1799047.1199999999</v>
          </cell>
          <cell r="W119">
            <v>1805671.1199999999</v>
          </cell>
          <cell r="X119">
            <v>1812611.14</v>
          </cell>
          <cell r="Y119">
            <v>1819877.76</v>
          </cell>
          <cell r="Z119">
            <v>1827622.7799999998</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2912.91</v>
          </cell>
          <cell r="R120">
            <v>2399.5374999999999</v>
          </cell>
          <cell r="S120">
            <v>5194.5924999999997</v>
          </cell>
          <cell r="T120">
            <v>4641.45</v>
          </cell>
          <cell r="U120">
            <v>4544.45</v>
          </cell>
          <cell r="V120">
            <v>4435.3249999999998</v>
          </cell>
          <cell r="W120">
            <v>4318.9250000000002</v>
          </cell>
          <cell r="X120">
            <v>4197.6750000000002</v>
          </cell>
          <cell r="Y120">
            <v>4069.1499999999996</v>
          </cell>
          <cell r="Z120">
            <v>3945.4750000000004</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692707.68</v>
          </cell>
          <cell r="R121">
            <v>585385.19999999995</v>
          </cell>
          <cell r="S121">
            <v>1300565.7599999998</v>
          </cell>
          <cell r="T121">
            <v>1196283.3599999999</v>
          </cell>
          <cell r="U121">
            <v>1208289.5999999999</v>
          </cell>
          <cell r="V121">
            <v>1219746.72</v>
          </cell>
          <cell r="W121">
            <v>1230649.92</v>
          </cell>
          <cell r="X121">
            <v>1241032.7999999998</v>
          </cell>
          <cell r="Y121">
            <v>1250939.0399999998</v>
          </cell>
          <cell r="Z121">
            <v>1260386.3999999999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385166.94</v>
          </cell>
          <cell r="R122">
            <v>332464.53499999992</v>
          </cell>
          <cell r="S122">
            <v>750187.76250000007</v>
          </cell>
          <cell r="T122">
            <v>703259.65</v>
          </cell>
          <cell r="U122">
            <v>722466.505</v>
          </cell>
          <cell r="V122">
            <v>741732.03</v>
          </cell>
          <cell r="W122">
            <v>761092.83</v>
          </cell>
          <cell r="X122">
            <v>780564.38000000012</v>
          </cell>
          <cell r="Y122">
            <v>800156.73</v>
          </cell>
          <cell r="Z122">
            <v>819850.63000000012</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74367.585000000006</v>
          </cell>
          <cell r="R123">
            <v>63943.762500000012</v>
          </cell>
          <cell r="S123">
            <v>143920.89000000001</v>
          </cell>
          <cell r="T123">
            <v>134518.315</v>
          </cell>
          <cell r="U123">
            <v>137854.81000000003</v>
          </cell>
          <cell r="V123">
            <v>141192.37500000003</v>
          </cell>
          <cell r="W123">
            <v>144537.20000000001</v>
          </cell>
          <cell r="X123">
            <v>147884.60000000003</v>
          </cell>
          <cell r="Y123">
            <v>149256.45000000001</v>
          </cell>
          <cell r="Z123">
            <v>150925.05000000002</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22386.63</v>
          </cell>
          <cell r="R124">
            <v>18547.612499999999</v>
          </cell>
          <cell r="S124">
            <v>40662.157500000001</v>
          </cell>
          <cell r="T124">
            <v>36925.474999999999</v>
          </cell>
          <cell r="U124">
            <v>36928.385000000002</v>
          </cell>
          <cell r="V124">
            <v>36968.639999999999</v>
          </cell>
          <cell r="W124">
            <v>37031.69</v>
          </cell>
          <cell r="X124">
            <v>37089.89</v>
          </cell>
          <cell r="Y124">
            <v>37124.81</v>
          </cell>
          <cell r="Z124">
            <v>37117.050000000003</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240023.38499999998</v>
          </cell>
          <cell r="R125">
            <v>203608.58250000002</v>
          </cell>
          <cell r="S125">
            <v>453568.87</v>
          </cell>
          <cell r="T125">
            <v>418528.67499999999</v>
          </cell>
          <cell r="U125">
            <v>423904.56000000006</v>
          </cell>
          <cell r="V125">
            <v>429093.33500000002</v>
          </cell>
          <cell r="W125">
            <v>434094.93</v>
          </cell>
          <cell r="X125">
            <v>438922.27500000008</v>
          </cell>
          <cell r="Y125">
            <v>443591.58</v>
          </cell>
          <cell r="Z125">
            <v>448119.58500000008</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282148.23000000004</v>
          </cell>
          <cell r="R126">
            <v>239350.13500000001</v>
          </cell>
          <cell r="S126">
            <v>532995.41</v>
          </cell>
          <cell r="T126">
            <v>491504.05499999999</v>
          </cell>
          <cell r="U126">
            <v>497416.17</v>
          </cell>
          <cell r="V126">
            <v>503024.35500000004</v>
          </cell>
          <cell r="W126">
            <v>508344.45</v>
          </cell>
          <cell r="X126">
            <v>513406.08500000008</v>
          </cell>
          <cell r="Y126">
            <v>512040.20000000007</v>
          </cell>
          <cell r="Z126">
            <v>511508.55000000005</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27432225</v>
          </cell>
          <cell r="R127">
            <v>23126027.220000003</v>
          </cell>
          <cell r="S127">
            <v>51290213.510000005</v>
          </cell>
          <cell r="T127">
            <v>47100358.775000006</v>
          </cell>
          <cell r="U127">
            <v>47534341.380000003</v>
          </cell>
          <cell r="V127">
            <v>47974479.814999998</v>
          </cell>
          <cell r="W127">
            <v>48413317.240000002</v>
          </cell>
          <cell r="X127">
            <v>48837756.839999989</v>
          </cell>
          <cell r="Y127">
            <v>49238877.230000004</v>
          </cell>
          <cell r="Z127">
            <v>49615273.599999994</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4522262.82</v>
          </cell>
          <cell r="R128">
            <v>3807387.83</v>
          </cell>
          <cell r="S128">
            <v>8447415</v>
          </cell>
          <cell r="T128">
            <v>7764406.125</v>
          </cell>
          <cell r="U128">
            <v>7847169.7700000014</v>
          </cell>
          <cell r="V128">
            <v>7936108.9750000015</v>
          </cell>
          <cell r="W128">
            <v>8031420.9600000018</v>
          </cell>
          <cell r="X128">
            <v>8131758.1400000015</v>
          </cell>
          <cell r="Y128">
            <v>8235448.1800000006</v>
          </cell>
          <cell r="Z128">
            <v>8340993.5850000009</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2101102.7399999998</v>
          </cell>
          <cell r="R129">
            <v>1726901.55</v>
          </cell>
          <cell r="S129">
            <v>3728865.69</v>
          </cell>
          <cell r="T129">
            <v>3331364.8499999996</v>
          </cell>
          <cell r="U129">
            <v>3265906.05</v>
          </cell>
          <cell r="V129">
            <v>3201570.9000000004</v>
          </cell>
          <cell r="W129">
            <v>3139772.625</v>
          </cell>
          <cell r="X129">
            <v>3080365.2</v>
          </cell>
          <cell r="Y129">
            <v>3023722.3499999996</v>
          </cell>
          <cell r="Z129">
            <v>2971343.9250000003</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2219240.77</v>
          </cell>
          <cell r="T130">
            <v>2080791.85</v>
          </cell>
          <cell r="U130">
            <v>2137810.83</v>
          </cell>
          <cell r="V130">
            <v>2194505.9899999998</v>
          </cell>
          <cell r="W130">
            <v>2250755.8450000002</v>
          </cell>
          <cell r="X130">
            <v>2306587.2600000002</v>
          </cell>
          <cell r="Y130">
            <v>2361977.5500000003</v>
          </cell>
          <cell r="Z130">
            <v>2416802.1100000003</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72557.100000000006</v>
          </cell>
          <cell r="R131">
            <v>60313.275000000001</v>
          </cell>
          <cell r="S131">
            <v>132237.76499999998</v>
          </cell>
          <cell r="T131">
            <v>119757.825</v>
          </cell>
          <cell r="U131">
            <v>119109.375</v>
          </cell>
          <cell r="V131">
            <v>118275.3</v>
          </cell>
          <cell r="W131">
            <v>117233.32500000001</v>
          </cell>
          <cell r="X131">
            <v>116005.72500000001</v>
          </cell>
          <cell r="Y131">
            <v>114617.25</v>
          </cell>
          <cell r="Z131">
            <v>113090.175</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857889.94499999995</v>
          </cell>
          <cell r="T132">
            <v>770821.42500000005</v>
          </cell>
          <cell r="U132">
            <v>760154.17499999993</v>
          </cell>
          <cell r="V132">
            <v>748887.97499999998</v>
          </cell>
          <cell r="W132">
            <v>737146.57499999995</v>
          </cell>
          <cell r="X132">
            <v>725222.02500000002</v>
          </cell>
          <cell r="Y132">
            <v>713540.02500000002</v>
          </cell>
          <cell r="Z132">
            <v>702615.375</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3720715.1549999998</v>
          </cell>
          <cell r="T133">
            <v>3466084.91</v>
          </cell>
          <cell r="U133">
            <v>3543747.5750000007</v>
          </cell>
          <cell r="V133">
            <v>3624205.6799999997</v>
          </cell>
          <cell r="W133">
            <v>3708028.9350000005</v>
          </cell>
          <cell r="X133">
            <v>3795275.8600000003</v>
          </cell>
          <cell r="Y133">
            <v>3885904.77</v>
          </cell>
          <cell r="Z133">
            <v>3929816.1700000009</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3343.1099999999997</v>
          </cell>
          <cell r="R134">
            <v>2831.0449999999996</v>
          </cell>
          <cell r="S134">
            <v>6293.5349999999999</v>
          </cell>
          <cell r="T134">
            <v>5794.16</v>
          </cell>
          <cell r="U134">
            <v>5851.5</v>
          </cell>
          <cell r="V134">
            <v>5901.79</v>
          </cell>
          <cell r="W134">
            <v>5939.3899999999994</v>
          </cell>
          <cell r="X134">
            <v>5970.8799999999992</v>
          </cell>
          <cell r="Y134">
            <v>5992.5</v>
          </cell>
          <cell r="Z134">
            <v>5999.079999999999</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509539.68000000005</v>
          </cell>
          <cell r="R135">
            <v>426576.24</v>
          </cell>
          <cell r="S135">
            <v>940879.68</v>
          </cell>
          <cell r="T135">
            <v>857581.91999999993</v>
          </cell>
          <cell r="U135">
            <v>858759.36</v>
          </cell>
          <cell r="V135">
            <v>858960.96</v>
          </cell>
          <cell r="W135">
            <v>858170.39999999991</v>
          </cell>
          <cell r="X135">
            <v>856327.2</v>
          </cell>
          <cell r="Y135">
            <v>853344</v>
          </cell>
          <cell r="Z135">
            <v>849220.8</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383991.36</v>
          </cell>
          <cell r="T136">
            <v>345340.80000000005</v>
          </cell>
          <cell r="U136">
            <v>340843.2</v>
          </cell>
          <cell r="V136">
            <v>336076.79999999999</v>
          </cell>
          <cell r="W136">
            <v>331034.40000000002</v>
          </cell>
          <cell r="X136">
            <v>325605.59999999998</v>
          </cell>
          <cell r="Y136">
            <v>319826.40000000002</v>
          </cell>
          <cell r="Z136">
            <v>313929.59999999998</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405944.64000000007</v>
          </cell>
          <cell r="T137">
            <v>373251.24</v>
          </cell>
          <cell r="U137">
            <v>376386.83000000007</v>
          </cell>
          <cell r="V137">
            <v>378890.98</v>
          </cell>
          <cell r="W137">
            <v>380759.20500000007</v>
          </cell>
          <cell r="X137">
            <v>382099.96000000008</v>
          </cell>
          <cell r="Y137">
            <v>383045.70000000007</v>
          </cell>
          <cell r="Z137">
            <v>379359.00000000012</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131331.86249999999</v>
          </cell>
          <cell r="T138">
            <v>120726.78</v>
          </cell>
          <cell r="U138">
            <v>121768.05</v>
          </cell>
          <cell r="V138">
            <v>121142.25</v>
          </cell>
          <cell r="W138">
            <v>120609</v>
          </cell>
          <cell r="X138">
            <v>119970</v>
          </cell>
          <cell r="Y138">
            <v>119254.5</v>
          </cell>
          <cell r="Z138">
            <v>118489.5</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176419.20000000001</v>
          </cell>
          <cell r="R139">
            <v>151622.08000000002</v>
          </cell>
          <cell r="S139">
            <v>341237.46</v>
          </cell>
          <cell r="T139">
            <v>319096</v>
          </cell>
          <cell r="U139">
            <v>327377.63500000001</v>
          </cell>
          <cell r="V139">
            <v>335938.20000000007</v>
          </cell>
          <cell r="W139">
            <v>344786.44000000006</v>
          </cell>
          <cell r="X139">
            <v>353872.45000000007</v>
          </cell>
          <cell r="Y139">
            <v>363133.065</v>
          </cell>
          <cell r="Z139">
            <v>372553.64000000007</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322549.60499999998</v>
          </cell>
          <cell r="T140">
            <v>288401.75</v>
          </cell>
          <cell r="U140">
            <v>282938.25</v>
          </cell>
          <cell r="V140">
            <v>277386.55</v>
          </cell>
          <cell r="W140">
            <v>271825.05</v>
          </cell>
          <cell r="X140">
            <v>266312.55</v>
          </cell>
          <cell r="Y140">
            <v>260951.95</v>
          </cell>
          <cell r="Z140">
            <v>255865.75</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57035.28</v>
          </cell>
          <cell r="T141">
            <v>51434.399999999994</v>
          </cell>
          <cell r="U141">
            <v>50954.399999999994</v>
          </cell>
          <cell r="V141">
            <v>50445.599999999991</v>
          </cell>
          <cell r="W141">
            <v>49900.800000000003</v>
          </cell>
          <cell r="X141">
            <v>49310.400000000001</v>
          </cell>
          <cell r="Y141">
            <v>48686.399999999994</v>
          </cell>
          <cell r="Z141">
            <v>48028.800000000003</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2078068.2749999999</v>
          </cell>
          <cell r="T142">
            <v>1932752.7</v>
          </cell>
          <cell r="U142">
            <v>1971612</v>
          </cell>
          <cell r="V142">
            <v>2009792.25</v>
          </cell>
          <cell r="W142">
            <v>2047137.3</v>
          </cell>
          <cell r="X142">
            <v>2083657.05</v>
          </cell>
          <cell r="Y142">
            <v>2119344.75</v>
          </cell>
          <cell r="Z142">
            <v>2154148.2000000002</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1717071.8399999999</v>
          </cell>
          <cell r="T143">
            <v>1597194.24</v>
          </cell>
          <cell r="U143">
            <v>1630100.1599999997</v>
          </cell>
          <cell r="V143">
            <v>1663231.6800000002</v>
          </cell>
          <cell r="W143">
            <v>1696637.76</v>
          </cell>
          <cell r="X143">
            <v>1730318.88</v>
          </cell>
          <cell r="Y143">
            <v>1764216</v>
          </cell>
          <cell r="Z143">
            <v>1798223.52</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19626.255000000001</v>
          </cell>
          <cell r="T144">
            <v>17550.224999999999</v>
          </cell>
          <cell r="U144">
            <v>17230.95</v>
          </cell>
          <cell r="V144">
            <v>16921.575000000001</v>
          </cell>
          <cell r="W144">
            <v>16612.2</v>
          </cell>
          <cell r="X144">
            <v>16292.924999999999</v>
          </cell>
          <cell r="Y144">
            <v>15956.324999999999</v>
          </cell>
          <cell r="Z144">
            <v>15612.3</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806381.73000000021</v>
          </cell>
          <cell r="R145">
            <v>704101.09500000009</v>
          </cell>
          <cell r="S145">
            <v>1603053.5249999999</v>
          </cell>
          <cell r="T145">
            <v>1519958.4000000004</v>
          </cell>
          <cell r="U145">
            <v>1578190.59</v>
          </cell>
          <cell r="V145">
            <v>1637948.175</v>
          </cell>
          <cell r="W145">
            <v>1699098.6500000001</v>
          </cell>
          <cell r="X145">
            <v>1761434.7600000002</v>
          </cell>
          <cell r="Y145">
            <v>1824821.4</v>
          </cell>
          <cell r="Z145">
            <v>1889239.4900000002</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303336.42000000004</v>
          </cell>
          <cell r="T146">
            <v>282994.07</v>
          </cell>
          <cell r="U146">
            <v>289632.99000000005</v>
          </cell>
          <cell r="V146">
            <v>296412.30000000005</v>
          </cell>
          <cell r="W146">
            <v>303344.02</v>
          </cell>
          <cell r="X146">
            <v>310400.97000000009</v>
          </cell>
          <cell r="Y146">
            <v>313409.25000000006</v>
          </cell>
          <cell r="Z146">
            <v>317128.50000000006</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20709.36</v>
          </cell>
          <cell r="R147">
            <v>17245.55</v>
          </cell>
          <cell r="S147">
            <v>37928.450000000004</v>
          </cell>
          <cell r="T147">
            <v>34496</v>
          </cell>
          <cell r="U147">
            <v>34517.07</v>
          </cell>
          <cell r="V147">
            <v>34524.910000000003</v>
          </cell>
          <cell r="W147">
            <v>34510.700000000004</v>
          </cell>
          <cell r="X147">
            <v>34476.400000000001</v>
          </cell>
          <cell r="Y147">
            <v>34412.699999999997</v>
          </cell>
          <cell r="Z147">
            <v>34309.800000000003</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96793.2</v>
          </cell>
          <cell r="T148">
            <v>85842.900000000009</v>
          </cell>
          <cell r="U148">
            <v>83400.3</v>
          </cell>
          <cell r="V148">
            <v>80900.200000000012</v>
          </cell>
          <cell r="W148">
            <v>78367.899999999994</v>
          </cell>
          <cell r="X148">
            <v>75833.3</v>
          </cell>
          <cell r="Y148">
            <v>73351.600000000006</v>
          </cell>
          <cell r="Z148">
            <v>70980.3</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165770.30249999999</v>
          </cell>
          <cell r="T149">
            <v>148569.29999999999</v>
          </cell>
          <cell r="U149">
            <v>146042.32500000001</v>
          </cell>
          <cell r="V149">
            <v>143384.17499999999</v>
          </cell>
          <cell r="W149">
            <v>140627.02499999999</v>
          </cell>
          <cell r="X149">
            <v>137778.29999999999</v>
          </cell>
          <cell r="Y149">
            <v>134897.4</v>
          </cell>
          <cell r="Z149">
            <v>132100.65</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1083727.7550000001</v>
          </cell>
          <cell r="R150">
            <v>890095.38749999995</v>
          </cell>
          <cell r="S150">
            <v>1917571.3425</v>
          </cell>
          <cell r="T150">
            <v>1711165.5</v>
          </cell>
          <cell r="U150">
            <v>1677832.2</v>
          </cell>
          <cell r="V150">
            <v>1648260.9</v>
          </cell>
          <cell r="W150">
            <v>1622731.2749999999</v>
          </cell>
          <cell r="X150">
            <v>1599463.8</v>
          </cell>
          <cell r="Y150">
            <v>1577201.1749999998</v>
          </cell>
          <cell r="Z150">
            <v>1556213.175</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1136445.81</v>
          </cell>
          <cell r="R151">
            <v>979833.96499999997</v>
          </cell>
          <cell r="S151">
            <v>2212750.96</v>
          </cell>
          <cell r="T151">
            <v>2078807.7600000002</v>
          </cell>
          <cell r="U151">
            <v>2142421.9500000002</v>
          </cell>
          <cell r="V151">
            <v>2208716.2450000006</v>
          </cell>
          <cell r="W151">
            <v>2277644.31</v>
          </cell>
          <cell r="X151">
            <v>2348844.6050000004</v>
          </cell>
          <cell r="Y151">
            <v>2421821.4700000002</v>
          </cell>
          <cell r="Z151">
            <v>2496058.5450000004</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1136869.8</v>
          </cell>
          <cell r="R152">
            <v>951515.49500000011</v>
          </cell>
          <cell r="S152">
            <v>2097779.2675000001</v>
          </cell>
          <cell r="T152">
            <v>1888881.7500000002</v>
          </cell>
          <cell r="U152">
            <v>1870020</v>
          </cell>
          <cell r="V152">
            <v>1850271.7500000002</v>
          </cell>
          <cell r="W152">
            <v>1829884.5</v>
          </cell>
          <cell r="X152">
            <v>1809166.5</v>
          </cell>
          <cell r="Y152">
            <v>1788446.25</v>
          </cell>
          <cell r="Z152">
            <v>1768016.25</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146573.82</v>
          </cell>
          <cell r="T153">
            <v>135991.93000000002</v>
          </cell>
          <cell r="U153">
            <v>136601.54999999999</v>
          </cell>
          <cell r="V153">
            <v>137411.1</v>
          </cell>
          <cell r="W153">
            <v>138096</v>
          </cell>
          <cell r="X153">
            <v>138645.44999999998</v>
          </cell>
          <cell r="Y153">
            <v>139051.35</v>
          </cell>
          <cell r="Z153">
            <v>139299.30000000002</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246.76380368133795</v>
          </cell>
          <cell r="R154">
            <v>207.27522108731858</v>
          </cell>
          <cell r="S154">
            <v>456.77852024419599</v>
          </cell>
          <cell r="T154">
            <v>415.00230441193776</v>
          </cell>
          <cell r="U154">
            <v>414.85374730297065</v>
          </cell>
          <cell r="V154">
            <v>414.40160923364363</v>
          </cell>
          <cell r="W154">
            <v>414.77255494071073</v>
          </cell>
          <cell r="X154">
            <v>414.67178313871364</v>
          </cell>
          <cell r="Y154">
            <v>415.47971210886783</v>
          </cell>
          <cell r="Z154">
            <v>416.41607681922778</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750267.9</v>
          </cell>
          <cell r="R155">
            <v>624418.875</v>
          </cell>
          <cell r="S155">
            <v>1374318.2250000001</v>
          </cell>
          <cell r="T155">
            <v>1250064</v>
          </cell>
          <cell r="U155">
            <v>1249562.25</v>
          </cell>
          <cell r="V155">
            <v>1247541.75</v>
          </cell>
          <cell r="W155">
            <v>1243813.5</v>
          </cell>
          <cell r="X155">
            <v>1239072.75</v>
          </cell>
          <cell r="Y155">
            <v>1233832.5</v>
          </cell>
          <cell r="Z155">
            <v>1228047.75</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198354.45</v>
          </cell>
          <cell r="R156">
            <v>164455.02499999999</v>
          </cell>
          <cell r="S156">
            <v>359519.61499999999</v>
          </cell>
          <cell r="T156">
            <v>324889.59999999998</v>
          </cell>
          <cell r="U156">
            <v>322586.59999999998</v>
          </cell>
          <cell r="V156">
            <v>320121.89999999997</v>
          </cell>
          <cell r="W156">
            <v>317522.45</v>
          </cell>
          <cell r="X156">
            <v>314825</v>
          </cell>
          <cell r="Y156">
            <v>312068.75</v>
          </cell>
          <cell r="Z156">
            <v>309297.8</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1048132.47</v>
          </cell>
          <cell r="R157">
            <v>926476.64500000002</v>
          </cell>
          <cell r="S157">
            <v>2129336.4750000001</v>
          </cell>
          <cell r="T157">
            <v>2042547.4600000002</v>
          </cell>
          <cell r="U157">
            <v>2143155.04</v>
          </cell>
          <cell r="V157">
            <v>2247616.08</v>
          </cell>
          <cell r="W157">
            <v>2355859.4400000004</v>
          </cell>
          <cell r="X157">
            <v>2467750.65</v>
          </cell>
          <cell r="Y157">
            <v>2583156.5400000005</v>
          </cell>
          <cell r="Z157">
            <v>2702007.0800000005</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9116837.182500001</v>
          </cell>
          <cell r="T158">
            <v>8659308.1099999994</v>
          </cell>
          <cell r="U158">
            <v>9004815.5800000001</v>
          </cell>
          <cell r="V158">
            <v>9362012.6099999994</v>
          </cell>
          <cell r="W158">
            <v>9731937.8049999997</v>
          </cell>
          <cell r="X158">
            <v>10114105.07</v>
          </cell>
          <cell r="Y158">
            <v>10508322.285</v>
          </cell>
          <cell r="Z158">
            <v>10915130.65</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5435054.0999999996</v>
          </cell>
          <cell r="R159">
            <v>4604165.7750000004</v>
          </cell>
          <cell r="S159">
            <v>10249858.372500001</v>
          </cell>
          <cell r="T159">
            <v>9448163.8200000003</v>
          </cell>
          <cell r="U159">
            <v>9557047.0050000008</v>
          </cell>
          <cell r="V159">
            <v>9656652.4200000018</v>
          </cell>
          <cell r="W159">
            <v>9746291.5700000022</v>
          </cell>
          <cell r="X159">
            <v>9702888.7500000019</v>
          </cell>
          <cell r="Y159">
            <v>9670853.2500000019</v>
          </cell>
          <cell r="Z159">
            <v>9632787.7500000019</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98134.079999999987</v>
          </cell>
          <cell r="R160">
            <v>83123.180000000008</v>
          </cell>
          <cell r="S160">
            <v>185137.19</v>
          </cell>
          <cell r="T160">
            <v>170895.72</v>
          </cell>
          <cell r="U160">
            <v>173245.33000000002</v>
          </cell>
          <cell r="V160">
            <v>175582.02000000002</v>
          </cell>
          <cell r="W160">
            <v>177887.13</v>
          </cell>
          <cell r="X160">
            <v>180143.15</v>
          </cell>
          <cell r="Y160">
            <v>182331.41500000004</v>
          </cell>
          <cell r="Z160">
            <v>184435.47</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202812.39</v>
          </cell>
          <cell r="R161">
            <v>173926.41</v>
          </cell>
          <cell r="S161">
            <v>390945.02750000003</v>
          </cell>
          <cell r="T161">
            <v>364943.88</v>
          </cell>
          <cell r="U161">
            <v>373690.83000000007</v>
          </cell>
          <cell r="V161">
            <v>382538.25</v>
          </cell>
          <cell r="W161">
            <v>391472.44000000006</v>
          </cell>
          <cell r="X161">
            <v>400472.04000000004</v>
          </cell>
          <cell r="Y161">
            <v>409508.62</v>
          </cell>
          <cell r="Z161">
            <v>418544.40000000008</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214506.9</v>
          </cell>
          <cell r="R162">
            <v>182263.92</v>
          </cell>
          <cell r="S162">
            <v>406318.47499999998</v>
          </cell>
          <cell r="T162">
            <v>375193.87</v>
          </cell>
          <cell r="U162">
            <v>380156.17500000005</v>
          </cell>
          <cell r="V162">
            <v>384866.06</v>
          </cell>
          <cell r="W162">
            <v>389319.28</v>
          </cell>
          <cell r="X162">
            <v>393520.98</v>
          </cell>
          <cell r="Y162">
            <v>397498.93000000011</v>
          </cell>
          <cell r="Z162">
            <v>396481.05000000005</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837786</v>
          </cell>
          <cell r="R163">
            <v>697063.6875</v>
          </cell>
          <cell r="S163">
            <v>1530396.5625</v>
          </cell>
          <cell r="T163">
            <v>1388337.125</v>
          </cell>
          <cell r="U163">
            <v>1384508.625</v>
          </cell>
          <cell r="V163">
            <v>1379929.625</v>
          </cell>
          <cell r="W163">
            <v>1374552.6249999998</v>
          </cell>
          <cell r="X163">
            <v>1368444.125</v>
          </cell>
          <cell r="Y163">
            <v>1361694.375</v>
          </cell>
          <cell r="Z163">
            <v>1354360.375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3197612.0249999999</v>
          </cell>
          <cell r="R164">
            <v>2726356.1625000001</v>
          </cell>
          <cell r="S164">
            <v>6098036.6399999987</v>
          </cell>
          <cell r="T164">
            <v>5583268.1450000014</v>
          </cell>
          <cell r="U164">
            <v>5621958.1599999992</v>
          </cell>
          <cell r="V164">
            <v>5658162.0550000016</v>
          </cell>
          <cell r="W164">
            <v>5691342.9299999997</v>
          </cell>
          <cell r="X164">
            <v>5721215.9550000001</v>
          </cell>
          <cell r="Y164">
            <v>5747508.5850000009</v>
          </cell>
          <cell r="Z164">
            <v>5769946.9100000001</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1108819.53</v>
          </cell>
          <cell r="T165">
            <v>1019571.42</v>
          </cell>
          <cell r="U165">
            <v>1030205.4</v>
          </cell>
          <cell r="V165">
            <v>1041004.51</v>
          </cell>
          <cell r="W165">
            <v>1051834.49</v>
          </cell>
          <cell r="X165">
            <v>1062462.5899999999</v>
          </cell>
          <cell r="Y165">
            <v>1072731.52</v>
          </cell>
          <cell r="Z165">
            <v>1082586.3999999999</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1132.8017935698074</v>
          </cell>
          <cell r="R166">
            <v>939.63585764133973</v>
          </cell>
          <cell r="S166">
            <v>2066.7132088069234</v>
          </cell>
          <cell r="T166">
            <v>1882.7038186352409</v>
          </cell>
          <cell r="U166">
            <v>1885.3877551990063</v>
          </cell>
          <cell r="V166">
            <v>1886.9541746465461</v>
          </cell>
          <cell r="W166">
            <v>1885.8358066591634</v>
          </cell>
          <cell r="X166">
            <v>1881.4674508174292</v>
          </cell>
          <cell r="Y166">
            <v>1876.3660441935358</v>
          </cell>
          <cell r="Z166">
            <v>1871.8990870972607</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4023.39</v>
          </cell>
          <cell r="R167">
            <v>3332</v>
          </cell>
          <cell r="S167">
            <v>7280.42</v>
          </cell>
          <cell r="T167">
            <v>6580.6999999999989</v>
          </cell>
          <cell r="U167">
            <v>6536.5999999999995</v>
          </cell>
          <cell r="V167">
            <v>6487.6</v>
          </cell>
          <cell r="W167">
            <v>6433.7</v>
          </cell>
          <cell r="X167">
            <v>6377.35</v>
          </cell>
          <cell r="Y167">
            <v>6318.55</v>
          </cell>
          <cell r="Z167">
            <v>6257.3</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2440.8000000000002</v>
          </cell>
          <cell r="R168">
            <v>2000.3999999999999</v>
          </cell>
          <cell r="S168">
            <v>4317.3599999999997</v>
          </cell>
          <cell r="T168">
            <v>3864</v>
          </cell>
          <cell r="U168">
            <v>3796.8</v>
          </cell>
          <cell r="V168">
            <v>3734.4</v>
          </cell>
          <cell r="W168">
            <v>3676.8</v>
          </cell>
          <cell r="X168">
            <v>3619.2</v>
          </cell>
          <cell r="Y168">
            <v>3564</v>
          </cell>
          <cell r="Z168">
            <v>3511.2</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6585.3599999999988</v>
          </cell>
          <cell r="R169">
            <v>5437.2000000000007</v>
          </cell>
          <cell r="S169">
            <v>11862.48</v>
          </cell>
          <cell r="T169">
            <v>10724.9</v>
          </cell>
          <cell r="U169">
            <v>10678.900000000001</v>
          </cell>
          <cell r="V169">
            <v>10649</v>
          </cell>
          <cell r="W169">
            <v>10635.2</v>
          </cell>
          <cell r="X169">
            <v>10640.720000000001</v>
          </cell>
          <cell r="Y169">
            <v>10659.120000000003</v>
          </cell>
          <cell r="Z169">
            <v>10683.500000000002</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16612.559999999998</v>
          </cell>
          <cell r="T170">
            <v>15129.599999999999</v>
          </cell>
          <cell r="U170">
            <v>15165.119999999999</v>
          </cell>
          <cell r="V170">
            <v>15227.52</v>
          </cell>
          <cell r="W170">
            <v>15319.68</v>
          </cell>
          <cell r="X170">
            <v>15437.759999999998</v>
          </cell>
          <cell r="Y170">
            <v>15587.999999999998</v>
          </cell>
          <cell r="Z170">
            <v>15763.68</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1363218.2799999998</v>
          </cell>
          <cell r="T171">
            <v>1255729.1599999999</v>
          </cell>
          <cell r="U171">
            <v>1270886.6199999999</v>
          </cell>
          <cell r="V171">
            <v>1286669.6800000002</v>
          </cell>
          <cell r="W171">
            <v>1303126.18</v>
          </cell>
          <cell r="X171">
            <v>1320042.22</v>
          </cell>
          <cell r="Y171">
            <v>1337309.7</v>
          </cell>
          <cell r="Z171">
            <v>1355040.4</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216522.67</v>
          </cell>
          <cell r="T172">
            <v>194676.30000000002</v>
          </cell>
          <cell r="U172">
            <v>192360.35</v>
          </cell>
          <cell r="V172">
            <v>190067.15</v>
          </cell>
          <cell r="W172">
            <v>187753.47500000001</v>
          </cell>
          <cell r="X172">
            <v>185398.85000000003</v>
          </cell>
          <cell r="Y172">
            <v>182996.45</v>
          </cell>
          <cell r="Z172">
            <v>180537.17499999999</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2146.1999999999998</v>
          </cell>
          <cell r="R173">
            <v>1756.6499999999999</v>
          </cell>
          <cell r="S173">
            <v>3788.19</v>
          </cell>
          <cell r="T173">
            <v>3393.25</v>
          </cell>
          <cell r="U173">
            <v>3334.45</v>
          </cell>
          <cell r="V173">
            <v>3278.1</v>
          </cell>
          <cell r="W173">
            <v>3226.65</v>
          </cell>
          <cell r="X173">
            <v>3177.6499999999996</v>
          </cell>
          <cell r="Y173">
            <v>3131.1000000000004</v>
          </cell>
          <cell r="Z173">
            <v>3091.9</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494587.89</v>
          </cell>
          <cell r="T174">
            <v>457948.32500000001</v>
          </cell>
          <cell r="U174">
            <v>459437.4</v>
          </cell>
          <cell r="V174">
            <v>462017.25</v>
          </cell>
          <cell r="W174">
            <v>464692.95</v>
          </cell>
          <cell r="X174">
            <v>467425.80000000005</v>
          </cell>
          <cell r="Y174">
            <v>470181.15</v>
          </cell>
          <cell r="Z174">
            <v>472927.95</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151263.12</v>
          </cell>
          <cell r="T175">
            <v>139655.51999999999</v>
          </cell>
          <cell r="U175">
            <v>141412.79999999999</v>
          </cell>
          <cell r="V175">
            <v>142958.88</v>
          </cell>
          <cell r="W175">
            <v>144260.15999999997</v>
          </cell>
          <cell r="X175">
            <v>145280.63999999998</v>
          </cell>
          <cell r="Y175">
            <v>145995.84</v>
          </cell>
          <cell r="Z175">
            <v>146376.47999999998</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22543.65</v>
          </cell>
          <cell r="R176">
            <v>18844.425000000003</v>
          </cell>
          <cell r="S176">
            <v>41584.950000000004</v>
          </cell>
          <cell r="T176">
            <v>37979.549999999996</v>
          </cell>
          <cell r="U176">
            <v>38172.600000000006</v>
          </cell>
          <cell r="V176">
            <v>38407.949999999997</v>
          </cell>
          <cell r="W176">
            <v>38681.1</v>
          </cell>
          <cell r="X176">
            <v>38984.400000000001</v>
          </cell>
          <cell r="Y176">
            <v>39308.400000000001</v>
          </cell>
          <cell r="Z176">
            <v>39649.5</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298972.34999999998</v>
          </cell>
          <cell r="R177">
            <v>262552.90500000003</v>
          </cell>
          <cell r="S177">
            <v>600482.98499999999</v>
          </cell>
          <cell r="T177">
            <v>572411.19500000007</v>
          </cell>
          <cell r="U177">
            <v>597012.51</v>
          </cell>
          <cell r="V177">
            <v>622161.05499999993</v>
          </cell>
          <cell r="W177">
            <v>647820.83000000007</v>
          </cell>
          <cell r="X177">
            <v>673965.75</v>
          </cell>
          <cell r="Y177">
            <v>700550.34000000008</v>
          </cell>
          <cell r="Z177">
            <v>727494.2100000002</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367694.1</v>
          </cell>
          <cell r="R178">
            <v>320937.07500000001</v>
          </cell>
          <cell r="S178">
            <v>729030.2024999999</v>
          </cell>
          <cell r="T178">
            <v>688139.41</v>
          </cell>
          <cell r="U178">
            <v>710254.52500000014</v>
          </cell>
          <cell r="V178">
            <v>731653.56</v>
          </cell>
          <cell r="W178">
            <v>752381.8600000001</v>
          </cell>
          <cell r="X178">
            <v>772582.51000000013</v>
          </cell>
          <cell r="Y178">
            <v>792398.44500000007</v>
          </cell>
          <cell r="Z178">
            <v>811928.46000000008</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969547.83750000002</v>
          </cell>
          <cell r="T179">
            <v>868403.25</v>
          </cell>
          <cell r="U179">
            <v>854840.25</v>
          </cell>
          <cell r="V179">
            <v>842470.20000000007</v>
          </cell>
          <cell r="W179">
            <v>831416.85</v>
          </cell>
          <cell r="X179">
            <v>821415.375</v>
          </cell>
          <cell r="Y179">
            <v>812282.625</v>
          </cell>
          <cell r="Z179">
            <v>804097.8</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3189617.92</v>
          </cell>
          <cell r="T180">
            <v>2938102.8</v>
          </cell>
          <cell r="U180">
            <v>2974065.14</v>
          </cell>
          <cell r="V180">
            <v>3010935.98</v>
          </cell>
          <cell r="W180">
            <v>3048447.14</v>
          </cell>
          <cell r="X180">
            <v>3086145.5200000005</v>
          </cell>
          <cell r="Y180">
            <v>3123574.34</v>
          </cell>
          <cell r="Z180">
            <v>3160346.2800000003</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12173.039999999999</v>
          </cell>
          <cell r="R181">
            <v>10228.68</v>
          </cell>
          <cell r="S181">
            <v>22638.559999999998</v>
          </cell>
          <cell r="T181">
            <v>20737.22</v>
          </cell>
          <cell r="U181">
            <v>20886.840000000004</v>
          </cell>
          <cell r="V181">
            <v>21032.880000000001</v>
          </cell>
          <cell r="W181">
            <v>21182.700000000004</v>
          </cell>
          <cell r="X181">
            <v>21329.909999999996</v>
          </cell>
          <cell r="Y181">
            <v>21469.72</v>
          </cell>
          <cell r="Z181">
            <v>21602.900000000005</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91947.175000000003</v>
          </cell>
          <cell r="T182">
            <v>83486</v>
          </cell>
          <cell r="U182">
            <v>83291.25</v>
          </cell>
          <cell r="V182">
            <v>83020.5</v>
          </cell>
          <cell r="W182">
            <v>82690.375</v>
          </cell>
          <cell r="X182">
            <v>82317.5</v>
          </cell>
          <cell r="Y182">
            <v>81925.625</v>
          </cell>
          <cell r="Z182">
            <v>81538.5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680190.81499999994</v>
          </cell>
          <cell r="T183">
            <v>616947.85</v>
          </cell>
          <cell r="U183">
            <v>614647.19999999995</v>
          </cell>
          <cell r="V183">
            <v>611749.65</v>
          </cell>
          <cell r="W183">
            <v>608325.70000000007</v>
          </cell>
          <cell r="X183">
            <v>604380.04999999993</v>
          </cell>
          <cell r="Y183">
            <v>600084.25</v>
          </cell>
          <cell r="Z183">
            <v>595851.89999999991</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5017402.16</v>
          </cell>
          <cell r="T184">
            <v>4655537.6400000006</v>
          </cell>
          <cell r="U184">
            <v>4742858.9799999995</v>
          </cell>
          <cell r="V184">
            <v>4832915.0200000005</v>
          </cell>
          <cell r="W184">
            <v>4926128.96</v>
          </cell>
          <cell r="X184">
            <v>5022471.82</v>
          </cell>
          <cell r="Y184">
            <v>5121875.5199999996</v>
          </cell>
          <cell r="Z184">
            <v>5224341.4400000004</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1724176.08</v>
          </cell>
          <cell r="T185">
            <v>1548941.625</v>
          </cell>
          <cell r="U185">
            <v>1530936</v>
          </cell>
          <cell r="V185">
            <v>1515296.4749999999</v>
          </cell>
          <cell r="W185">
            <v>1501723.5750000002</v>
          </cell>
          <cell r="X185">
            <v>1489759.425</v>
          </cell>
          <cell r="Y185">
            <v>1478876.85</v>
          </cell>
          <cell r="Z185">
            <v>1468573.425</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42511.35</v>
          </cell>
          <cell r="R186">
            <v>36917.380000000005</v>
          </cell>
          <cell r="S186">
            <v>83794.472500000003</v>
          </cell>
          <cell r="T186">
            <v>79111.170000000013</v>
          </cell>
          <cell r="U186">
            <v>81737.025000000009</v>
          </cell>
          <cell r="V186">
            <v>84289.99000000002</v>
          </cell>
          <cell r="W186">
            <v>86726.985000000001</v>
          </cell>
          <cell r="X186">
            <v>89038.35000000002</v>
          </cell>
          <cell r="Y186">
            <v>91208.085000000021</v>
          </cell>
          <cell r="Z186">
            <v>93212.580000000016</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592901.36</v>
          </cell>
          <cell r="T187">
            <v>550656.39</v>
          </cell>
          <cell r="U187">
            <v>561394.07999999996</v>
          </cell>
          <cell r="V187">
            <v>572513.25000000012</v>
          </cell>
          <cell r="W187">
            <v>576557.56000000006</v>
          </cell>
          <cell r="X187">
            <v>582081.24</v>
          </cell>
          <cell r="Y187">
            <v>587817.9</v>
          </cell>
          <cell r="Z187">
            <v>593825.03999999992</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3643.7249999999999</v>
          </cell>
          <cell r="R188">
            <v>3000.8125</v>
          </cell>
          <cell r="S188">
            <v>6539.0874999999996</v>
          </cell>
          <cell r="T188">
            <v>5916.125</v>
          </cell>
          <cell r="U188">
            <v>5904.25</v>
          </cell>
          <cell r="V188">
            <v>5912.7999999999993</v>
          </cell>
          <cell r="W188">
            <v>5942.7250000000004</v>
          </cell>
          <cell r="X188">
            <v>5983.1</v>
          </cell>
          <cell r="Y188">
            <v>6038.2</v>
          </cell>
          <cell r="Z188">
            <v>6099</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25040.1</v>
          </cell>
          <cell r="R189">
            <v>20368.800000000003</v>
          </cell>
          <cell r="S189">
            <v>43544.52</v>
          </cell>
          <cell r="T189">
            <v>38603.200000000004</v>
          </cell>
          <cell r="U189">
            <v>37542.9</v>
          </cell>
          <cell r="V189">
            <v>36533.200000000004</v>
          </cell>
          <cell r="W189">
            <v>35604</v>
          </cell>
          <cell r="X189">
            <v>34771.4</v>
          </cell>
          <cell r="Y189">
            <v>34040</v>
          </cell>
          <cell r="Z189">
            <v>33419</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269981.07</v>
          </cell>
          <cell r="R190">
            <v>223262.47499999998</v>
          </cell>
          <cell r="S190">
            <v>485703.73500000004</v>
          </cell>
          <cell r="T190">
            <v>436538.8</v>
          </cell>
          <cell r="U190">
            <v>430439.92499999999</v>
          </cell>
          <cell r="V190">
            <v>423773.6</v>
          </cell>
          <cell r="W190">
            <v>416578.62499999994</v>
          </cell>
          <cell r="X190">
            <v>408908.35</v>
          </cell>
          <cell r="Y190">
            <v>400888.875</v>
          </cell>
          <cell r="Z190">
            <v>392736.02500000002</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155508.94499999998</v>
          </cell>
          <cell r="R191">
            <v>129297.3625</v>
          </cell>
          <cell r="S191">
            <v>283069.03749999998</v>
          </cell>
          <cell r="T191">
            <v>255813.25</v>
          </cell>
          <cell r="U191">
            <v>253754.42500000002</v>
          </cell>
          <cell r="V191">
            <v>251305.17499999999</v>
          </cell>
          <cell r="W191">
            <v>248497.02499999999</v>
          </cell>
          <cell r="X191">
            <v>245407.57500000001</v>
          </cell>
          <cell r="Y191">
            <v>242136.25</v>
          </cell>
          <cell r="Z191">
            <v>238782.47499999998</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309.32974027846853</v>
          </cell>
          <cell r="R192">
            <v>260.25245346368069</v>
          </cell>
          <cell r="S192">
            <v>574.35762463807123</v>
          </cell>
          <cell r="T192">
            <v>524.19777286787348</v>
          </cell>
          <cell r="U192">
            <v>525.28026394273661</v>
          </cell>
          <cell r="V192">
            <v>525.78186929578783</v>
          </cell>
          <cell r="W192">
            <v>526.73172618753745</v>
          </cell>
          <cell r="X192">
            <v>528.97350279108798</v>
          </cell>
          <cell r="Y192">
            <v>528.63635101924194</v>
          </cell>
          <cell r="Z192">
            <v>528.36965133267665</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3837817.1900000004</v>
          </cell>
          <cell r="T193">
            <v>3618525.9050000003</v>
          </cell>
          <cell r="U193">
            <v>3737452.59</v>
          </cell>
          <cell r="V193">
            <v>3858351.4850000003</v>
          </cell>
          <cell r="W193">
            <v>3981353.3900000006</v>
          </cell>
          <cell r="X193">
            <v>4106455.8150000004</v>
          </cell>
          <cell r="Y193">
            <v>4233571.290000001</v>
          </cell>
          <cell r="Z193">
            <v>4362550.1450000005</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877814.68500000006</v>
          </cell>
          <cell r="R194">
            <v>727697.02500000002</v>
          </cell>
          <cell r="S194">
            <v>1588768.335</v>
          </cell>
          <cell r="T194">
            <v>1432616.625</v>
          </cell>
          <cell r="U194">
            <v>1417719.5999999999</v>
          </cell>
          <cell r="V194">
            <v>1400736.15</v>
          </cell>
          <cell r="W194">
            <v>1381839.5249999999</v>
          </cell>
          <cell r="X194">
            <v>1361462.85</v>
          </cell>
          <cell r="Y194">
            <v>1340200.125</v>
          </cell>
          <cell r="Z194">
            <v>1318682.4750000001</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7154.67</v>
          </cell>
          <cell r="R195">
            <v>6126.7150000000001</v>
          </cell>
          <cell r="S195">
            <v>13744.410000000002</v>
          </cell>
          <cell r="T195">
            <v>12797.315000000002</v>
          </cell>
          <cell r="U195">
            <v>13073.190000000002</v>
          </cell>
          <cell r="V195">
            <v>13354.095000000003</v>
          </cell>
          <cell r="W195">
            <v>13644.360000000002</v>
          </cell>
          <cell r="X195">
            <v>13943.470000000003</v>
          </cell>
          <cell r="Y195">
            <v>14244.54</v>
          </cell>
          <cell r="Z195">
            <v>14555.910000000003</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744184.98000000021</v>
          </cell>
          <cell r="R196">
            <v>627483.49500000011</v>
          </cell>
          <cell r="S196">
            <v>1391715.3725000001</v>
          </cell>
          <cell r="T196">
            <v>1277493.3400000001</v>
          </cell>
          <cell r="U196">
            <v>1288158.4500000002</v>
          </cell>
          <cell r="V196">
            <v>1298548.2600000002</v>
          </cell>
          <cell r="W196">
            <v>1308708.9900000002</v>
          </cell>
          <cell r="X196">
            <v>1302171.7500000002</v>
          </cell>
          <cell r="Y196">
            <v>1297566.0000000002</v>
          </cell>
          <cell r="Z196">
            <v>1292899.5000000002</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1993374.7350000001</v>
          </cell>
          <cell r="R197">
            <v>1637288.4624999999</v>
          </cell>
          <cell r="S197">
            <v>3538602.4375</v>
          </cell>
          <cell r="T197">
            <v>3163931.45</v>
          </cell>
          <cell r="U197">
            <v>3102561.9750000001</v>
          </cell>
          <cell r="V197">
            <v>3039361.625</v>
          </cell>
          <cell r="W197">
            <v>2976258.2750000004</v>
          </cell>
          <cell r="X197">
            <v>2915225.8749999995</v>
          </cell>
          <cell r="Y197">
            <v>2858114.6999999997</v>
          </cell>
          <cell r="Z197">
            <v>2806345.8000000003</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1778789.9350000001</v>
          </cell>
          <cell r="T198">
            <v>1647608.55</v>
          </cell>
          <cell r="U198">
            <v>1673291.01</v>
          </cell>
          <cell r="V198">
            <v>1697062.9650000001</v>
          </cell>
          <cell r="W198">
            <v>1696146.3000000003</v>
          </cell>
          <cell r="X198">
            <v>1696949.5500000003</v>
          </cell>
          <cell r="Y198">
            <v>1696023.0000000002</v>
          </cell>
          <cell r="Z198">
            <v>1693593.0000000002</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1490710.22</v>
          </cell>
          <cell r="T199">
            <v>1411691.86</v>
          </cell>
          <cell r="U199">
            <v>1464046.23</v>
          </cell>
          <cell r="V199">
            <v>1517803.3250000002</v>
          </cell>
          <cell r="W199">
            <v>1573038.8400000003</v>
          </cell>
          <cell r="X199">
            <v>1629774.6</v>
          </cell>
          <cell r="Y199">
            <v>1688075.4700000002</v>
          </cell>
          <cell r="Z199">
            <v>1748056.915</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1126669.7250000001</v>
          </cell>
          <cell r="T200">
            <v>1034608.5</v>
          </cell>
          <cell r="U200">
            <v>1040588.1000000001</v>
          </cell>
          <cell r="V200">
            <v>1043349.7500000001</v>
          </cell>
          <cell r="W200">
            <v>1043037.45</v>
          </cell>
          <cell r="X200">
            <v>1040910.75</v>
          </cell>
          <cell r="Y200">
            <v>1037259.0000000001</v>
          </cell>
          <cell r="Z200">
            <v>1032585.75</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94762537.299352214</v>
          </cell>
          <cell r="Q202">
            <v>193892204.97619286</v>
          </cell>
          <cell r="R202">
            <v>177439461.22674268</v>
          </cell>
          <cell r="S202">
            <v>314376312.53228569</v>
          </cell>
          <cell r="T202">
            <v>292891993.6001417</v>
          </cell>
          <cell r="U202">
            <v>293723971.12527615</v>
          </cell>
          <cell r="V202">
            <v>294545598.1015631</v>
          </cell>
          <cell r="W202">
            <v>295370039.59250182</v>
          </cell>
          <cell r="X202">
            <v>296107349.63388544</v>
          </cell>
          <cell r="Y202">
            <v>296908378.82847089</v>
          </cell>
          <cell r="Z202">
            <v>297761510.53449148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3997.6446526785521</v>
          </cell>
          <cell r="T7">
            <v>3769.2670711870314</v>
          </cell>
          <cell r="U7">
            <v>3764.4336094756313</v>
          </cell>
          <cell r="V7">
            <v>3757.1267665771288</v>
          </cell>
          <cell r="W7">
            <v>3751.9493479397438</v>
          </cell>
          <cell r="X7">
            <v>3746.1801220345351</v>
          </cell>
          <cell r="Y7">
            <v>3743.5208808028374</v>
          </cell>
          <cell r="Z7">
            <v>3750.2475743403884</v>
          </cell>
          <cell r="AA7">
            <v>0</v>
          </cell>
          <cell r="AB7">
            <v>0</v>
          </cell>
          <cell r="AC7">
            <v>0</v>
          </cell>
          <cell r="AD7">
            <v>0</v>
          </cell>
          <cell r="AE7">
            <v>0</v>
          </cell>
          <cell r="AF7">
            <v>0</v>
          </cell>
          <cell r="AG7">
            <v>0</v>
          </cell>
          <cell r="AH7">
            <v>0</v>
          </cell>
          <cell r="AI7">
            <v>0</v>
          </cell>
          <cell r="AJ7">
            <v>0</v>
          </cell>
          <cell r="AK7">
            <v>0</v>
          </cell>
          <cell r="AL7">
            <v>0</v>
          </cell>
          <cell r="AM7">
            <v>41752.487658899554</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2755021.4055000003</v>
          </cell>
          <cell r="T8">
            <v>2591862.5460000001</v>
          </cell>
          <cell r="U8">
            <v>2580988.9560000002</v>
          </cell>
          <cell r="V8">
            <v>2569331.8560000001</v>
          </cell>
          <cell r="W8">
            <v>2557101.4560000002</v>
          </cell>
          <cell r="X8">
            <v>2544481.2119999998</v>
          </cell>
          <cell r="Y8">
            <v>2531700.4440000001</v>
          </cell>
          <cell r="Z8">
            <v>2519007.5819999999</v>
          </cell>
          <cell r="AA8">
            <v>0</v>
          </cell>
          <cell r="AB8">
            <v>0</v>
          </cell>
          <cell r="AC8">
            <v>0</v>
          </cell>
          <cell r="AD8">
            <v>0</v>
          </cell>
          <cell r="AE8">
            <v>0</v>
          </cell>
          <cell r="AF8">
            <v>0</v>
          </cell>
          <cell r="AG8">
            <v>0</v>
          </cell>
          <cell r="AH8">
            <v>0</v>
          </cell>
          <cell r="AI8">
            <v>0</v>
          </cell>
          <cell r="AJ8">
            <v>0</v>
          </cell>
          <cell r="AK8">
            <v>0</v>
          </cell>
          <cell r="AL8">
            <v>0</v>
          </cell>
          <cell r="AM8">
            <v>28504422.0825</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1295418.328</v>
          </cell>
          <cell r="T9">
            <v>1229765.4719999998</v>
          </cell>
          <cell r="U9">
            <v>1235550.9839999999</v>
          </cell>
          <cell r="V9">
            <v>1240503.8960000002</v>
          </cell>
          <cell r="W9">
            <v>1244578.2080000001</v>
          </cell>
          <cell r="X9">
            <v>1247893.152</v>
          </cell>
          <cell r="Y9">
            <v>1250685.9040000001</v>
          </cell>
          <cell r="Z9">
            <v>1253251.2320000001</v>
          </cell>
          <cell r="AA9">
            <v>0</v>
          </cell>
          <cell r="AB9">
            <v>0</v>
          </cell>
          <cell r="AC9">
            <v>0</v>
          </cell>
          <cell r="AD9">
            <v>0</v>
          </cell>
          <cell r="AE9">
            <v>0</v>
          </cell>
          <cell r="AF9">
            <v>0</v>
          </cell>
          <cell r="AG9">
            <v>0</v>
          </cell>
          <cell r="AH9">
            <v>0</v>
          </cell>
          <cell r="AI9">
            <v>0</v>
          </cell>
          <cell r="AJ9">
            <v>0</v>
          </cell>
          <cell r="AK9">
            <v>0</v>
          </cell>
          <cell r="AL9">
            <v>0</v>
          </cell>
          <cell r="AM9">
            <v>13604678.894000001</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328274.38650000002</v>
          </cell>
          <cell r="T10">
            <v>315974.44400000008</v>
          </cell>
          <cell r="U10">
            <v>321476.89</v>
          </cell>
          <cell r="V10">
            <v>322246.62</v>
          </cell>
          <cell r="W10">
            <v>323463.60000000003</v>
          </cell>
          <cell r="X10">
            <v>324308.15999999997</v>
          </cell>
          <cell r="Y10">
            <v>324815.93999999994</v>
          </cell>
          <cell r="Z10">
            <v>324989.09999999998</v>
          </cell>
          <cell r="AA10">
            <v>0</v>
          </cell>
          <cell r="AB10">
            <v>0</v>
          </cell>
          <cell r="AC10">
            <v>0</v>
          </cell>
          <cell r="AD10">
            <v>0</v>
          </cell>
          <cell r="AE10">
            <v>0</v>
          </cell>
          <cell r="AF10">
            <v>0</v>
          </cell>
          <cell r="AG10">
            <v>0</v>
          </cell>
          <cell r="AH10">
            <v>0</v>
          </cell>
          <cell r="AI10">
            <v>0</v>
          </cell>
          <cell r="AJ10">
            <v>0</v>
          </cell>
          <cell r="AK10">
            <v>0</v>
          </cell>
          <cell r="AL10">
            <v>0</v>
          </cell>
          <cell r="AM10">
            <v>3471250.6650000005</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25594.17</v>
          </cell>
          <cell r="T11">
            <v>24216.78</v>
          </cell>
          <cell r="U11">
            <v>24232.655999999999</v>
          </cell>
          <cell r="V11">
            <v>24218.543999999998</v>
          </cell>
          <cell r="W11">
            <v>24173.268</v>
          </cell>
          <cell r="X11">
            <v>24099.18</v>
          </cell>
          <cell r="Y11">
            <v>24004.511999999999</v>
          </cell>
          <cell r="Z11">
            <v>23893.379999999997</v>
          </cell>
          <cell r="AA11">
            <v>0</v>
          </cell>
          <cell r="AB11">
            <v>0</v>
          </cell>
          <cell r="AC11">
            <v>0</v>
          </cell>
          <cell r="AD11">
            <v>0</v>
          </cell>
          <cell r="AE11">
            <v>0</v>
          </cell>
          <cell r="AF11">
            <v>0</v>
          </cell>
          <cell r="AG11">
            <v>0</v>
          </cell>
          <cell r="AH11">
            <v>0</v>
          </cell>
          <cell r="AI11">
            <v>0</v>
          </cell>
          <cell r="AJ11">
            <v>0</v>
          </cell>
          <cell r="AK11">
            <v>0</v>
          </cell>
          <cell r="AL11">
            <v>0</v>
          </cell>
          <cell r="AM11">
            <v>265999.734</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569532.89249999996</v>
          </cell>
          <cell r="T12">
            <v>536814.43200000003</v>
          </cell>
          <cell r="U12">
            <v>535641.87600000005</v>
          </cell>
          <cell r="V12">
            <v>534095.1</v>
          </cell>
          <cell r="W12">
            <v>532194.89399999997</v>
          </cell>
          <cell r="X12">
            <v>530007.78599999996</v>
          </cell>
          <cell r="Y12">
            <v>527670.99</v>
          </cell>
          <cell r="Z12">
            <v>525330.03599999996</v>
          </cell>
          <cell r="AA12">
            <v>0</v>
          </cell>
          <cell r="AB12">
            <v>0</v>
          </cell>
          <cell r="AC12">
            <v>0</v>
          </cell>
          <cell r="AD12">
            <v>0</v>
          </cell>
          <cell r="AE12">
            <v>0</v>
          </cell>
          <cell r="AF12">
            <v>0</v>
          </cell>
          <cell r="AG12">
            <v>0</v>
          </cell>
          <cell r="AH12">
            <v>0</v>
          </cell>
          <cell r="AI12">
            <v>0</v>
          </cell>
          <cell r="AJ12">
            <v>0</v>
          </cell>
          <cell r="AK12">
            <v>0</v>
          </cell>
          <cell r="AL12">
            <v>0</v>
          </cell>
          <cell r="AM12">
            <v>5903436.5280000009</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147072.58000000002</v>
          </cell>
          <cell r="T13">
            <v>140261.17600000001</v>
          </cell>
          <cell r="U13">
            <v>141318.25599999999</v>
          </cell>
          <cell r="V13">
            <v>142056.09600000002</v>
          </cell>
          <cell r="W13">
            <v>142451.32800000001</v>
          </cell>
          <cell r="X13">
            <v>142534.31200000001</v>
          </cell>
          <cell r="Y13">
            <v>142338.16800000001</v>
          </cell>
          <cell r="Z13">
            <v>141847.44000000003</v>
          </cell>
          <cell r="AA13">
            <v>0</v>
          </cell>
          <cell r="AB13">
            <v>0</v>
          </cell>
          <cell r="AC13">
            <v>0</v>
          </cell>
          <cell r="AD13">
            <v>0</v>
          </cell>
          <cell r="AE13">
            <v>0</v>
          </cell>
          <cell r="AF13">
            <v>0</v>
          </cell>
          <cell r="AG13">
            <v>0</v>
          </cell>
          <cell r="AH13">
            <v>0</v>
          </cell>
          <cell r="AI13">
            <v>0</v>
          </cell>
          <cell r="AJ13">
            <v>0</v>
          </cell>
          <cell r="AK13">
            <v>0</v>
          </cell>
          <cell r="AL13">
            <v>0</v>
          </cell>
          <cell r="AM13">
            <v>1544150.9080000001</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25117.11</v>
          </cell>
          <cell r="T14">
            <v>23625</v>
          </cell>
          <cell r="U14">
            <v>23556.959999999999</v>
          </cell>
          <cell r="V14">
            <v>23511.599999999999</v>
          </cell>
          <cell r="W14">
            <v>23488.920000000002</v>
          </cell>
          <cell r="X14">
            <v>23488.920000000002</v>
          </cell>
          <cell r="Y14">
            <v>23493.600000000002</v>
          </cell>
          <cell r="Z14">
            <v>23506.74</v>
          </cell>
          <cell r="AA14">
            <v>0</v>
          </cell>
          <cell r="AB14">
            <v>0</v>
          </cell>
          <cell r="AC14">
            <v>0</v>
          </cell>
          <cell r="AD14">
            <v>0</v>
          </cell>
          <cell r="AE14">
            <v>0</v>
          </cell>
          <cell r="AF14">
            <v>0</v>
          </cell>
          <cell r="AG14">
            <v>0</v>
          </cell>
          <cell r="AH14">
            <v>0</v>
          </cell>
          <cell r="AI14">
            <v>0</v>
          </cell>
          <cell r="AJ14">
            <v>0</v>
          </cell>
          <cell r="AK14">
            <v>0</v>
          </cell>
          <cell r="AL14">
            <v>0</v>
          </cell>
          <cell r="AM14">
            <v>262183.41000000003</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274435.14500000002</v>
          </cell>
          <cell r="T15">
            <v>255403.88999999996</v>
          </cell>
          <cell r="U15">
            <v>250859.27999999997</v>
          </cell>
          <cell r="V15">
            <v>246119.15999999997</v>
          </cell>
          <cell r="W15">
            <v>241227.41999999998</v>
          </cell>
          <cell r="X15">
            <v>236271.84</v>
          </cell>
          <cell r="Y15">
            <v>231384.09</v>
          </cell>
          <cell r="Z15">
            <v>226683.87</v>
          </cell>
          <cell r="AA15">
            <v>0</v>
          </cell>
          <cell r="AB15">
            <v>0</v>
          </cell>
          <cell r="AC15">
            <v>0</v>
          </cell>
          <cell r="AD15">
            <v>0</v>
          </cell>
          <cell r="AE15">
            <v>0</v>
          </cell>
          <cell r="AF15">
            <v>0</v>
          </cell>
          <cell r="AG15">
            <v>0</v>
          </cell>
          <cell r="AH15">
            <v>0</v>
          </cell>
          <cell r="AI15">
            <v>0</v>
          </cell>
          <cell r="AJ15">
            <v>0</v>
          </cell>
          <cell r="AK15">
            <v>0</v>
          </cell>
          <cell r="AL15">
            <v>0</v>
          </cell>
          <cell r="AM15">
            <v>2768561.2024999997</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1741342.1624999999</v>
          </cell>
          <cell r="T16">
            <v>1657905.9899999998</v>
          </cell>
          <cell r="U16">
            <v>1669284.14</v>
          </cell>
          <cell r="V16">
            <v>1678451.8299999998</v>
          </cell>
          <cell r="W16">
            <v>1685266.3699999999</v>
          </cell>
          <cell r="X16">
            <v>1689974.19</v>
          </cell>
          <cell r="Y16">
            <v>1692920.71</v>
          </cell>
          <cell r="Z16">
            <v>1694431.97</v>
          </cell>
          <cell r="AA16">
            <v>0</v>
          </cell>
          <cell r="AB16">
            <v>0</v>
          </cell>
          <cell r="AC16">
            <v>0</v>
          </cell>
          <cell r="AD16">
            <v>0</v>
          </cell>
          <cell r="AE16">
            <v>0</v>
          </cell>
          <cell r="AF16">
            <v>0</v>
          </cell>
          <cell r="AG16">
            <v>0</v>
          </cell>
          <cell r="AH16">
            <v>0</v>
          </cell>
          <cell r="AI16">
            <v>0</v>
          </cell>
          <cell r="AJ16">
            <v>0</v>
          </cell>
          <cell r="AK16">
            <v>0</v>
          </cell>
          <cell r="AL16">
            <v>0</v>
          </cell>
          <cell r="AM16">
            <v>18319949.007499997</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292080.88000000006</v>
          </cell>
          <cell r="T17">
            <v>274331.69400000002</v>
          </cell>
          <cell r="U17">
            <v>272634.72600000002</v>
          </cell>
          <cell r="V17">
            <v>270838.386</v>
          </cell>
          <cell r="W17">
            <v>268950.31800000003</v>
          </cell>
          <cell r="X17">
            <v>266959.05599999998</v>
          </cell>
          <cell r="Y17">
            <v>264887.53200000001</v>
          </cell>
          <cell r="Z17">
            <v>262766.32200000004</v>
          </cell>
          <cell r="AA17">
            <v>0</v>
          </cell>
          <cell r="AB17">
            <v>0</v>
          </cell>
          <cell r="AC17">
            <v>0</v>
          </cell>
          <cell r="AD17">
            <v>0</v>
          </cell>
          <cell r="AE17">
            <v>0</v>
          </cell>
          <cell r="AF17">
            <v>0</v>
          </cell>
          <cell r="AG17">
            <v>0</v>
          </cell>
          <cell r="AH17">
            <v>0</v>
          </cell>
          <cell r="AI17">
            <v>0</v>
          </cell>
          <cell r="AJ17">
            <v>0</v>
          </cell>
          <cell r="AK17">
            <v>0</v>
          </cell>
          <cell r="AL17">
            <v>0</v>
          </cell>
          <cell r="AM17">
            <v>3009106.1455000006</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168480.96</v>
          </cell>
          <cell r="T18">
            <v>157933.44</v>
          </cell>
          <cell r="U18">
            <v>156598.84799999997</v>
          </cell>
          <cell r="V18">
            <v>155244.09599999999</v>
          </cell>
          <cell r="W18">
            <v>153877.24799999999</v>
          </cell>
          <cell r="X18">
            <v>152502.33600000001</v>
          </cell>
          <cell r="Y18">
            <v>151123.39200000002</v>
          </cell>
          <cell r="Z18">
            <v>149752.51199999999</v>
          </cell>
          <cell r="AA18">
            <v>0</v>
          </cell>
          <cell r="AB18">
            <v>0</v>
          </cell>
          <cell r="AC18">
            <v>0</v>
          </cell>
          <cell r="AD18">
            <v>0</v>
          </cell>
          <cell r="AE18">
            <v>0</v>
          </cell>
          <cell r="AF18">
            <v>0</v>
          </cell>
          <cell r="AG18">
            <v>0</v>
          </cell>
          <cell r="AH18">
            <v>0</v>
          </cell>
          <cell r="AI18">
            <v>0</v>
          </cell>
          <cell r="AJ18">
            <v>0</v>
          </cell>
          <cell r="AK18">
            <v>0</v>
          </cell>
          <cell r="AL18">
            <v>0</v>
          </cell>
          <cell r="AM18">
            <v>1731654.0959999999</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58671.459000000003</v>
          </cell>
          <cell r="T19">
            <v>55607.508000000002</v>
          </cell>
          <cell r="U19">
            <v>55781.55</v>
          </cell>
          <cell r="V19">
            <v>55913.022000000004</v>
          </cell>
          <cell r="W19">
            <v>55977.173999999999</v>
          </cell>
          <cell r="X19">
            <v>55968.66</v>
          </cell>
          <cell r="Y19">
            <v>55904.31</v>
          </cell>
          <cell r="Z19">
            <v>55762.937999999995</v>
          </cell>
          <cell r="AA19">
            <v>0</v>
          </cell>
          <cell r="AB19">
            <v>0</v>
          </cell>
          <cell r="AC19">
            <v>0</v>
          </cell>
          <cell r="AD19">
            <v>0</v>
          </cell>
          <cell r="AE19">
            <v>0</v>
          </cell>
          <cell r="AF19">
            <v>0</v>
          </cell>
          <cell r="AG19">
            <v>0</v>
          </cell>
          <cell r="AH19">
            <v>0</v>
          </cell>
          <cell r="AI19">
            <v>0</v>
          </cell>
          <cell r="AJ19">
            <v>0</v>
          </cell>
          <cell r="AK19">
            <v>0</v>
          </cell>
          <cell r="AL19">
            <v>0</v>
          </cell>
          <cell r="AM19">
            <v>613860.7365</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511841.92949999997</v>
          </cell>
          <cell r="T20">
            <v>479288.50199999998</v>
          </cell>
          <cell r="U20">
            <v>474120.10800000001</v>
          </cell>
          <cell r="V20">
            <v>468282.27600000001</v>
          </cell>
          <cell r="W20">
            <v>461845.69199999998</v>
          </cell>
          <cell r="X20">
            <v>455005.78199999995</v>
          </cell>
          <cell r="Y20">
            <v>448070.23800000001</v>
          </cell>
          <cell r="Z20">
            <v>441413.27999999997</v>
          </cell>
          <cell r="AA20">
            <v>0</v>
          </cell>
          <cell r="AB20">
            <v>0</v>
          </cell>
          <cell r="AC20">
            <v>0</v>
          </cell>
          <cell r="AD20">
            <v>0</v>
          </cell>
          <cell r="AE20">
            <v>0</v>
          </cell>
          <cell r="AF20">
            <v>0</v>
          </cell>
          <cell r="AG20">
            <v>0</v>
          </cell>
          <cell r="AH20">
            <v>0</v>
          </cell>
          <cell r="AI20">
            <v>0</v>
          </cell>
          <cell r="AJ20">
            <v>0</v>
          </cell>
          <cell r="AK20">
            <v>0</v>
          </cell>
          <cell r="AL20">
            <v>0</v>
          </cell>
          <cell r="AM20">
            <v>5208221.7</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272347.75099999999</v>
          </cell>
          <cell r="T21">
            <v>259820.13599999997</v>
          </cell>
          <cell r="U21">
            <v>262601.22000000003</v>
          </cell>
          <cell r="V21">
            <v>265434.94399999996</v>
          </cell>
          <cell r="W21">
            <v>268269.42</v>
          </cell>
          <cell r="X21">
            <v>271017.03999999998</v>
          </cell>
          <cell r="Y21">
            <v>273594.89600000001</v>
          </cell>
          <cell r="Z21">
            <v>275924.96799999999</v>
          </cell>
          <cell r="AA21">
            <v>0</v>
          </cell>
          <cell r="AB21">
            <v>0</v>
          </cell>
          <cell r="AC21">
            <v>0</v>
          </cell>
          <cell r="AD21">
            <v>0</v>
          </cell>
          <cell r="AE21">
            <v>0</v>
          </cell>
          <cell r="AF21">
            <v>0</v>
          </cell>
          <cell r="AG21">
            <v>0</v>
          </cell>
          <cell r="AH21">
            <v>0</v>
          </cell>
          <cell r="AI21">
            <v>0</v>
          </cell>
          <cell r="AJ21">
            <v>0</v>
          </cell>
          <cell r="AK21">
            <v>0</v>
          </cell>
          <cell r="AL21">
            <v>0</v>
          </cell>
          <cell r="AM21">
            <v>2906411.6149999998</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57311.000999999997</v>
          </cell>
          <cell r="T22">
            <v>53866.511999999995</v>
          </cell>
          <cell r="U22">
            <v>53483.555999999997</v>
          </cell>
          <cell r="V22">
            <v>52954.523999999998</v>
          </cell>
          <cell r="W22">
            <v>52267.572</v>
          </cell>
          <cell r="X22">
            <v>51470.075999999994</v>
          </cell>
          <cell r="Y22">
            <v>50609.411999999997</v>
          </cell>
          <cell r="Z22">
            <v>49732.955999999991</v>
          </cell>
          <cell r="AA22">
            <v>0</v>
          </cell>
          <cell r="AB22">
            <v>0</v>
          </cell>
          <cell r="AC22">
            <v>0</v>
          </cell>
          <cell r="AD22">
            <v>0</v>
          </cell>
          <cell r="AE22">
            <v>0</v>
          </cell>
          <cell r="AF22">
            <v>0</v>
          </cell>
          <cell r="AG22">
            <v>0</v>
          </cell>
          <cell r="AH22">
            <v>0</v>
          </cell>
          <cell r="AI22">
            <v>0</v>
          </cell>
          <cell r="AJ22">
            <v>0</v>
          </cell>
          <cell r="AK22">
            <v>0</v>
          </cell>
          <cell r="AL22">
            <v>0</v>
          </cell>
          <cell r="AM22">
            <v>585492.20699999994</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269769.10950000002</v>
          </cell>
          <cell r="T23">
            <v>254687.79599999997</v>
          </cell>
          <cell r="U23">
            <v>254594.34</v>
          </cell>
          <cell r="V23">
            <v>254340.70199999999</v>
          </cell>
          <cell r="W23">
            <v>253891.63800000001</v>
          </cell>
          <cell r="X23">
            <v>253263.78</v>
          </cell>
          <cell r="Y23">
            <v>252486.234</v>
          </cell>
          <cell r="Z23">
            <v>251579.78999999998</v>
          </cell>
          <cell r="AA23">
            <v>0</v>
          </cell>
          <cell r="AB23">
            <v>0</v>
          </cell>
          <cell r="AC23">
            <v>0</v>
          </cell>
          <cell r="AD23">
            <v>0</v>
          </cell>
          <cell r="AE23">
            <v>0</v>
          </cell>
          <cell r="AF23">
            <v>0</v>
          </cell>
          <cell r="AG23">
            <v>0</v>
          </cell>
          <cell r="AH23">
            <v>0</v>
          </cell>
          <cell r="AI23">
            <v>0</v>
          </cell>
          <cell r="AJ23">
            <v>0</v>
          </cell>
          <cell r="AK23">
            <v>0</v>
          </cell>
          <cell r="AL23">
            <v>0</v>
          </cell>
          <cell r="AM23">
            <v>2805781.4730000002</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3499991.55</v>
          </cell>
          <cell r="T24">
            <v>3308981.7419999996</v>
          </cell>
          <cell r="U24">
            <v>3313213.9919999996</v>
          </cell>
          <cell r="V24">
            <v>3316386.3480000002</v>
          </cell>
          <cell r="W24">
            <v>3318579</v>
          </cell>
          <cell r="X24">
            <v>3320235.0720000002</v>
          </cell>
          <cell r="Y24">
            <v>3321694.7279999997</v>
          </cell>
          <cell r="Z24">
            <v>3323128.05</v>
          </cell>
          <cell r="AA24">
            <v>0</v>
          </cell>
          <cell r="AB24">
            <v>0</v>
          </cell>
          <cell r="AC24">
            <v>0</v>
          </cell>
          <cell r="AD24">
            <v>0</v>
          </cell>
          <cell r="AE24">
            <v>0</v>
          </cell>
          <cell r="AF24">
            <v>0</v>
          </cell>
          <cell r="AG24">
            <v>0</v>
          </cell>
          <cell r="AH24">
            <v>0</v>
          </cell>
          <cell r="AI24">
            <v>0</v>
          </cell>
          <cell r="AJ24">
            <v>0</v>
          </cell>
          <cell r="AK24">
            <v>0</v>
          </cell>
          <cell r="AL24">
            <v>0</v>
          </cell>
          <cell r="AM24">
            <v>36590811.839999996</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2924794.2000000007</v>
          </cell>
          <cell r="T25">
            <v>2758596.8760000002</v>
          </cell>
          <cell r="U25">
            <v>2752487.892</v>
          </cell>
          <cell r="V25">
            <v>2741258.142</v>
          </cell>
          <cell r="W25">
            <v>2724895.9079999998</v>
          </cell>
          <cell r="X25">
            <v>2704350.3480000002</v>
          </cell>
          <cell r="Y25">
            <v>2680711.2360000005</v>
          </cell>
          <cell r="Z25">
            <v>2654755.8659999999</v>
          </cell>
          <cell r="AA25">
            <v>0</v>
          </cell>
          <cell r="AB25">
            <v>0</v>
          </cell>
          <cell r="AC25">
            <v>0</v>
          </cell>
          <cell r="AD25">
            <v>0</v>
          </cell>
          <cell r="AE25">
            <v>0</v>
          </cell>
          <cell r="AF25">
            <v>0</v>
          </cell>
          <cell r="AG25">
            <v>0</v>
          </cell>
          <cell r="AH25">
            <v>0</v>
          </cell>
          <cell r="AI25">
            <v>0</v>
          </cell>
          <cell r="AJ25">
            <v>0</v>
          </cell>
          <cell r="AK25">
            <v>0</v>
          </cell>
          <cell r="AL25">
            <v>0</v>
          </cell>
          <cell r="AM25">
            <v>30185399.298000004</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446672.45699999994</v>
          </cell>
          <cell r="T26">
            <v>416282.32799999998</v>
          </cell>
          <cell r="U26">
            <v>410215.80599999998</v>
          </cell>
          <cell r="V26">
            <v>404660.71799999999</v>
          </cell>
          <cell r="W26">
            <v>399758.43599999999</v>
          </cell>
          <cell r="X26">
            <v>395542.22399999999</v>
          </cell>
          <cell r="Y26">
            <v>392053.66200000001</v>
          </cell>
          <cell r="Z26">
            <v>389367.59399999998</v>
          </cell>
          <cell r="AA26">
            <v>0</v>
          </cell>
          <cell r="AB26">
            <v>0</v>
          </cell>
          <cell r="AC26">
            <v>0</v>
          </cell>
          <cell r="AD26">
            <v>0</v>
          </cell>
          <cell r="AE26">
            <v>0</v>
          </cell>
          <cell r="AF26">
            <v>0</v>
          </cell>
          <cell r="AG26">
            <v>0</v>
          </cell>
          <cell r="AH26">
            <v>0</v>
          </cell>
          <cell r="AI26">
            <v>0</v>
          </cell>
          <cell r="AJ26">
            <v>0</v>
          </cell>
          <cell r="AK26">
            <v>0</v>
          </cell>
          <cell r="AL26">
            <v>0</v>
          </cell>
          <cell r="AM26">
            <v>4571938.601999999</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423469.28249999997</v>
          </cell>
          <cell r="T27">
            <v>397596.27600000001</v>
          </cell>
          <cell r="U27">
            <v>394918.52399999998</v>
          </cell>
          <cell r="V27">
            <v>392016.24</v>
          </cell>
          <cell r="W27">
            <v>388876.95</v>
          </cell>
          <cell r="X27">
            <v>385496.49600000004</v>
          </cell>
          <cell r="Y27">
            <v>381920.61599999998</v>
          </cell>
          <cell r="Z27">
            <v>378240.78600000002</v>
          </cell>
          <cell r="AA27">
            <v>0</v>
          </cell>
          <cell r="AB27">
            <v>0</v>
          </cell>
          <cell r="AC27">
            <v>0</v>
          </cell>
          <cell r="AD27">
            <v>0</v>
          </cell>
          <cell r="AE27">
            <v>0</v>
          </cell>
          <cell r="AF27">
            <v>0</v>
          </cell>
          <cell r="AG27">
            <v>0</v>
          </cell>
          <cell r="AH27">
            <v>0</v>
          </cell>
          <cell r="AI27">
            <v>0</v>
          </cell>
          <cell r="AJ27">
            <v>0</v>
          </cell>
          <cell r="AK27">
            <v>0</v>
          </cell>
          <cell r="AL27">
            <v>0</v>
          </cell>
          <cell r="AM27">
            <v>4355494.4565000003</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20108.809000000001</v>
          </cell>
          <cell r="T28">
            <v>19192</v>
          </cell>
          <cell r="U28">
            <v>19383.532000000003</v>
          </cell>
          <cell r="V28">
            <v>19551.556000000004</v>
          </cell>
          <cell r="W28">
            <v>19708.454000000002</v>
          </cell>
          <cell r="X28">
            <v>19857.096000000005</v>
          </cell>
          <cell r="Y28">
            <v>19750.500000000004</v>
          </cell>
          <cell r="Z28">
            <v>19675.656000000003</v>
          </cell>
          <cell r="AA28">
            <v>0</v>
          </cell>
          <cell r="AB28">
            <v>0</v>
          </cell>
          <cell r="AC28">
            <v>0</v>
          </cell>
          <cell r="AD28">
            <v>0</v>
          </cell>
          <cell r="AE28">
            <v>0</v>
          </cell>
          <cell r="AF28">
            <v>0</v>
          </cell>
          <cell r="AG28">
            <v>0</v>
          </cell>
          <cell r="AH28">
            <v>0</v>
          </cell>
          <cell r="AI28">
            <v>0</v>
          </cell>
          <cell r="AJ28">
            <v>0</v>
          </cell>
          <cell r="AK28">
            <v>0</v>
          </cell>
          <cell r="AL28">
            <v>0</v>
          </cell>
          <cell r="AM28">
            <v>212526.78900000005</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290216.59249999997</v>
          </cell>
          <cell r="T29">
            <v>270996.81</v>
          </cell>
          <cell r="U29">
            <v>267445.70999999996</v>
          </cell>
          <cell r="V29">
            <v>263966.43</v>
          </cell>
          <cell r="W29">
            <v>260678.66999999998</v>
          </cell>
          <cell r="X29">
            <v>257658.23999999996</v>
          </cell>
          <cell r="Y29">
            <v>254992.91999999998</v>
          </cell>
          <cell r="Z29">
            <v>252814.37999999998</v>
          </cell>
          <cell r="AA29">
            <v>0</v>
          </cell>
          <cell r="AB29">
            <v>0</v>
          </cell>
          <cell r="AC29">
            <v>0</v>
          </cell>
          <cell r="AD29">
            <v>0</v>
          </cell>
          <cell r="AE29">
            <v>0</v>
          </cell>
          <cell r="AF29">
            <v>0</v>
          </cell>
          <cell r="AG29">
            <v>0</v>
          </cell>
          <cell r="AH29">
            <v>0</v>
          </cell>
          <cell r="AI29">
            <v>0</v>
          </cell>
          <cell r="AJ29">
            <v>0</v>
          </cell>
          <cell r="AK29">
            <v>0</v>
          </cell>
          <cell r="AL29">
            <v>0</v>
          </cell>
          <cell r="AM29">
            <v>2961326.0824999996</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645730.27399999998</v>
          </cell>
          <cell r="T30">
            <v>607356.37199999997</v>
          </cell>
          <cell r="U30">
            <v>605477.12399999995</v>
          </cell>
          <cell r="V30">
            <v>604549.34399999992</v>
          </cell>
          <cell r="W30">
            <v>604637.32799999998</v>
          </cell>
          <cell r="X30">
            <v>605651.77599999995</v>
          </cell>
          <cell r="Y30">
            <v>607193.56400000001</v>
          </cell>
          <cell r="Z30">
            <v>609332.25199999998</v>
          </cell>
          <cell r="AA30">
            <v>0</v>
          </cell>
          <cell r="AB30">
            <v>0</v>
          </cell>
          <cell r="AC30">
            <v>0</v>
          </cell>
          <cell r="AD30">
            <v>0</v>
          </cell>
          <cell r="AE30">
            <v>0</v>
          </cell>
          <cell r="AF30">
            <v>0</v>
          </cell>
          <cell r="AG30">
            <v>0</v>
          </cell>
          <cell r="AH30">
            <v>0</v>
          </cell>
          <cell r="AI30">
            <v>0</v>
          </cell>
          <cell r="AJ30">
            <v>0</v>
          </cell>
          <cell r="AK30">
            <v>0</v>
          </cell>
          <cell r="AL30">
            <v>0</v>
          </cell>
          <cell r="AM30">
            <v>6736821.4689999996</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2340735.9545</v>
          </cell>
          <cell r="T31">
            <v>2197829.298</v>
          </cell>
          <cell r="U31">
            <v>2185701</v>
          </cell>
          <cell r="V31">
            <v>2175825.6239999998</v>
          </cell>
          <cell r="W31">
            <v>2168300.946</v>
          </cell>
          <cell r="X31">
            <v>2162707.344</v>
          </cell>
          <cell r="Y31">
            <v>2158686.3059999999</v>
          </cell>
          <cell r="Z31">
            <v>2156164.5</v>
          </cell>
          <cell r="AA31">
            <v>0</v>
          </cell>
          <cell r="AB31">
            <v>0</v>
          </cell>
          <cell r="AC31">
            <v>0</v>
          </cell>
          <cell r="AD31">
            <v>0</v>
          </cell>
          <cell r="AE31">
            <v>0</v>
          </cell>
          <cell r="AF31">
            <v>0</v>
          </cell>
          <cell r="AG31">
            <v>0</v>
          </cell>
          <cell r="AH31">
            <v>0</v>
          </cell>
          <cell r="AI31">
            <v>0</v>
          </cell>
          <cell r="AJ31">
            <v>0</v>
          </cell>
          <cell r="AK31">
            <v>0</v>
          </cell>
          <cell r="AL31">
            <v>0</v>
          </cell>
          <cell r="AM31">
            <v>24297512.103500001</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4442015.9139999999</v>
          </cell>
          <cell r="T32">
            <v>4159662.5279999999</v>
          </cell>
          <cell r="U32">
            <v>4121597.76</v>
          </cell>
          <cell r="V32">
            <v>4085623.92</v>
          </cell>
          <cell r="W32">
            <v>4052016.7800000003</v>
          </cell>
          <cell r="X32">
            <v>4020656.9760000003</v>
          </cell>
          <cell r="Y32">
            <v>3991449.84</v>
          </cell>
          <cell r="Z32">
            <v>3964494.1559999995</v>
          </cell>
          <cell r="AA32">
            <v>0</v>
          </cell>
          <cell r="AB32">
            <v>0</v>
          </cell>
          <cell r="AC32">
            <v>0</v>
          </cell>
          <cell r="AD32">
            <v>0</v>
          </cell>
          <cell r="AE32">
            <v>0</v>
          </cell>
          <cell r="AF32">
            <v>0</v>
          </cell>
          <cell r="AG32">
            <v>0</v>
          </cell>
          <cell r="AH32">
            <v>0</v>
          </cell>
          <cell r="AI32">
            <v>0</v>
          </cell>
          <cell r="AJ32">
            <v>0</v>
          </cell>
          <cell r="AK32">
            <v>0</v>
          </cell>
          <cell r="AL32">
            <v>0</v>
          </cell>
          <cell r="AM32">
            <v>45739143.541000009</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91270.209999999992</v>
          </cell>
          <cell r="T33">
            <v>85626.240000000005</v>
          </cell>
          <cell r="U33">
            <v>84837.983999999997</v>
          </cell>
          <cell r="V33">
            <v>83817.887999999992</v>
          </cell>
          <cell r="W33">
            <v>82558.224000000002</v>
          </cell>
          <cell r="X33">
            <v>81086.040000000008</v>
          </cell>
          <cell r="Y33">
            <v>79467.024000000005</v>
          </cell>
          <cell r="Z33">
            <v>77763</v>
          </cell>
          <cell r="AA33">
            <v>0</v>
          </cell>
          <cell r="AB33">
            <v>0</v>
          </cell>
          <cell r="AC33">
            <v>0</v>
          </cell>
          <cell r="AD33">
            <v>0</v>
          </cell>
          <cell r="AE33">
            <v>0</v>
          </cell>
          <cell r="AF33">
            <v>0</v>
          </cell>
          <cell r="AG33">
            <v>0</v>
          </cell>
          <cell r="AH33">
            <v>0</v>
          </cell>
          <cell r="AI33">
            <v>0</v>
          </cell>
          <cell r="AJ33">
            <v>0</v>
          </cell>
          <cell r="AK33">
            <v>0</v>
          </cell>
          <cell r="AL33">
            <v>0</v>
          </cell>
          <cell r="AM33">
            <v>926786.10400000005</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141299.59650000001</v>
          </cell>
          <cell r="T34">
            <v>132784.47</v>
          </cell>
          <cell r="U34">
            <v>131780.628</v>
          </cell>
          <cell r="V34">
            <v>130386.186</v>
          </cell>
          <cell r="W34">
            <v>128589.42600000001</v>
          </cell>
          <cell r="X34">
            <v>126445.03200000001</v>
          </cell>
          <cell r="Y34">
            <v>124027.21800000001</v>
          </cell>
          <cell r="Z34">
            <v>121410.198</v>
          </cell>
          <cell r="AA34">
            <v>0</v>
          </cell>
          <cell r="AB34">
            <v>0</v>
          </cell>
          <cell r="AC34">
            <v>0</v>
          </cell>
          <cell r="AD34">
            <v>0</v>
          </cell>
          <cell r="AE34">
            <v>0</v>
          </cell>
          <cell r="AF34">
            <v>0</v>
          </cell>
          <cell r="AG34">
            <v>0</v>
          </cell>
          <cell r="AH34">
            <v>0</v>
          </cell>
          <cell r="AI34">
            <v>0</v>
          </cell>
          <cell r="AJ34">
            <v>0</v>
          </cell>
          <cell r="AK34">
            <v>0</v>
          </cell>
          <cell r="AL34">
            <v>0</v>
          </cell>
          <cell r="AM34">
            <v>1436927.8875000002</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28625.404499999997</v>
          </cell>
          <cell r="T35">
            <v>27382.608</v>
          </cell>
          <cell r="U35">
            <v>27733.86</v>
          </cell>
          <cell r="V35">
            <v>28098.576000000001</v>
          </cell>
          <cell r="W35">
            <v>28470.617999999999</v>
          </cell>
          <cell r="X35">
            <v>28845.827999999998</v>
          </cell>
          <cell r="Y35">
            <v>29214.9</v>
          </cell>
          <cell r="Z35">
            <v>29564.370000000003</v>
          </cell>
          <cell r="AA35">
            <v>0</v>
          </cell>
          <cell r="AB35">
            <v>0</v>
          </cell>
          <cell r="AC35">
            <v>0</v>
          </cell>
          <cell r="AD35">
            <v>0</v>
          </cell>
          <cell r="AE35">
            <v>0</v>
          </cell>
          <cell r="AF35">
            <v>0</v>
          </cell>
          <cell r="AG35">
            <v>0</v>
          </cell>
          <cell r="AH35">
            <v>0</v>
          </cell>
          <cell r="AI35">
            <v>0</v>
          </cell>
          <cell r="AJ35">
            <v>0</v>
          </cell>
          <cell r="AK35">
            <v>0</v>
          </cell>
          <cell r="AL35">
            <v>0</v>
          </cell>
          <cell r="AM35">
            <v>306440.39250000002</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17221.05</v>
          </cell>
          <cell r="T36">
            <v>16224.516</v>
          </cell>
          <cell r="U36">
            <v>16182.936</v>
          </cell>
          <cell r="V36">
            <v>16133.039999999999</v>
          </cell>
          <cell r="W36">
            <v>16058.196</v>
          </cell>
          <cell r="X36">
            <v>15970.878000000001</v>
          </cell>
          <cell r="Y36">
            <v>15858.612000000001</v>
          </cell>
          <cell r="Z36">
            <v>15729.714</v>
          </cell>
          <cell r="AA36">
            <v>0</v>
          </cell>
          <cell r="AB36">
            <v>0</v>
          </cell>
          <cell r="AC36">
            <v>0</v>
          </cell>
          <cell r="AD36">
            <v>0</v>
          </cell>
          <cell r="AE36">
            <v>0</v>
          </cell>
          <cell r="AF36">
            <v>0</v>
          </cell>
          <cell r="AG36">
            <v>0</v>
          </cell>
          <cell r="AH36">
            <v>0</v>
          </cell>
          <cell r="AI36">
            <v>0</v>
          </cell>
          <cell r="AJ36">
            <v>0</v>
          </cell>
          <cell r="AK36">
            <v>0</v>
          </cell>
          <cell r="AL36">
            <v>0</v>
          </cell>
          <cell r="AM36">
            <v>178339.39199999999</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9517032.5084999986</v>
          </cell>
          <cell r="T37">
            <v>8935234.3079999983</v>
          </cell>
          <cell r="U37">
            <v>8878136.6520000007</v>
          </cell>
          <cell r="V37">
            <v>8820132.5520000011</v>
          </cell>
          <cell r="W37">
            <v>8760856.1040000003</v>
          </cell>
          <cell r="X37">
            <v>8700240.7799999993</v>
          </cell>
          <cell r="Y37">
            <v>8638136.8920000009</v>
          </cell>
          <cell r="Z37">
            <v>8574236.7480000015</v>
          </cell>
          <cell r="AA37">
            <v>0</v>
          </cell>
          <cell r="AB37">
            <v>0</v>
          </cell>
          <cell r="AC37">
            <v>0</v>
          </cell>
          <cell r="AD37">
            <v>0</v>
          </cell>
          <cell r="AE37">
            <v>0</v>
          </cell>
          <cell r="AF37">
            <v>0</v>
          </cell>
          <cell r="AG37">
            <v>0</v>
          </cell>
          <cell r="AH37">
            <v>0</v>
          </cell>
          <cell r="AI37">
            <v>0</v>
          </cell>
          <cell r="AJ37">
            <v>0</v>
          </cell>
          <cell r="AK37">
            <v>0</v>
          </cell>
          <cell r="AL37">
            <v>0</v>
          </cell>
          <cell r="AM37">
            <v>98242220.2905</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773057.79599999997</v>
          </cell>
          <cell r="T39">
            <v>731613.96400000004</v>
          </cell>
          <cell r="U39">
            <v>733576.08000000007</v>
          </cell>
          <cell r="V39">
            <v>735446.62799999991</v>
          </cell>
          <cell r="W39">
            <v>737137.14399999997</v>
          </cell>
          <cell r="X39">
            <v>738672.848</v>
          </cell>
          <cell r="Y39">
            <v>740023.47599999991</v>
          </cell>
          <cell r="Z39">
            <v>741093.96799999999</v>
          </cell>
          <cell r="AA39">
            <v>0</v>
          </cell>
          <cell r="AB39">
            <v>0</v>
          </cell>
          <cell r="AC39">
            <v>0</v>
          </cell>
          <cell r="AD39">
            <v>0</v>
          </cell>
          <cell r="AE39">
            <v>0</v>
          </cell>
          <cell r="AF39">
            <v>0</v>
          </cell>
          <cell r="AG39">
            <v>0</v>
          </cell>
          <cell r="AH39">
            <v>0</v>
          </cell>
          <cell r="AI39">
            <v>0</v>
          </cell>
          <cell r="AJ39">
            <v>0</v>
          </cell>
          <cell r="AK39">
            <v>0</v>
          </cell>
          <cell r="AL39">
            <v>0</v>
          </cell>
          <cell r="AM39">
            <v>8113789.3125000009</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256755.00450000004</v>
          </cell>
          <cell r="T40">
            <v>243002.49</v>
          </cell>
          <cell r="U40">
            <v>243634.14600000004</v>
          </cell>
          <cell r="V40">
            <v>244156.62</v>
          </cell>
          <cell r="W40">
            <v>244515.78599999999</v>
          </cell>
          <cell r="X40">
            <v>244692.67199999999</v>
          </cell>
          <cell r="Y40">
            <v>244684.11600000001</v>
          </cell>
          <cell r="Z40">
            <v>244523.41200000001</v>
          </cell>
          <cell r="AA40">
            <v>0</v>
          </cell>
          <cell r="AB40">
            <v>0</v>
          </cell>
          <cell r="AC40">
            <v>0</v>
          </cell>
          <cell r="AD40">
            <v>0</v>
          </cell>
          <cell r="AE40">
            <v>0</v>
          </cell>
          <cell r="AF40">
            <v>0</v>
          </cell>
          <cell r="AG40">
            <v>0</v>
          </cell>
          <cell r="AH40">
            <v>0</v>
          </cell>
          <cell r="AI40">
            <v>0</v>
          </cell>
          <cell r="AJ40">
            <v>0</v>
          </cell>
          <cell r="AK40">
            <v>0</v>
          </cell>
          <cell r="AL40">
            <v>0</v>
          </cell>
          <cell r="AM40">
            <v>2691342.6239999998</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113.80470367621992</v>
          </cell>
          <cell r="T41">
            <v>105.58131627469845</v>
          </cell>
          <cell r="U41">
            <v>103.26621467296057</v>
          </cell>
          <cell r="V41">
            <v>100.85919093983527</v>
          </cell>
          <cell r="W41">
            <v>98.478604699548256</v>
          </cell>
          <cell r="X41">
            <v>96.356609793764761</v>
          </cell>
          <cell r="Y41">
            <v>93.933013910045332</v>
          </cell>
          <cell r="Z41">
            <v>91.884032700287548</v>
          </cell>
          <cell r="AA41">
            <v>0</v>
          </cell>
          <cell r="AB41">
            <v>0</v>
          </cell>
          <cell r="AC41">
            <v>0</v>
          </cell>
          <cell r="AD41">
            <v>0</v>
          </cell>
          <cell r="AE41">
            <v>0</v>
          </cell>
          <cell r="AF41">
            <v>0</v>
          </cell>
          <cell r="AG41">
            <v>0</v>
          </cell>
          <cell r="AH41">
            <v>0</v>
          </cell>
          <cell r="AI41">
            <v>0</v>
          </cell>
          <cell r="AJ41">
            <v>0</v>
          </cell>
          <cell r="AK41">
            <v>0</v>
          </cell>
          <cell r="AL41">
            <v>0</v>
          </cell>
          <cell r="AM41">
            <v>1143.5940168404941</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275047.89499999996</v>
          </cell>
          <cell r="T42">
            <v>262452.32</v>
          </cell>
          <cell r="U42">
            <v>265021.87999999995</v>
          </cell>
          <cell r="V42">
            <v>267418.73</v>
          </cell>
          <cell r="W42">
            <v>269580.93</v>
          </cell>
          <cell r="X42">
            <v>271503.92</v>
          </cell>
          <cell r="Y42">
            <v>273166.8</v>
          </cell>
          <cell r="Z42">
            <v>274564.44</v>
          </cell>
          <cell r="AA42">
            <v>0</v>
          </cell>
          <cell r="AB42">
            <v>0</v>
          </cell>
          <cell r="AC42">
            <v>0</v>
          </cell>
          <cell r="AD42">
            <v>0</v>
          </cell>
          <cell r="AE42">
            <v>0</v>
          </cell>
          <cell r="AF42">
            <v>0</v>
          </cell>
          <cell r="AG42">
            <v>0</v>
          </cell>
          <cell r="AH42">
            <v>0</v>
          </cell>
          <cell r="AI42">
            <v>0</v>
          </cell>
          <cell r="AJ42">
            <v>0</v>
          </cell>
          <cell r="AK42">
            <v>0</v>
          </cell>
          <cell r="AL42">
            <v>0</v>
          </cell>
          <cell r="AM42">
            <v>2918596.9824999995</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1687.0040389374215</v>
          </cell>
          <cell r="T43">
            <v>1600.2581544336088</v>
          </cell>
          <cell r="U43">
            <v>1609.2595364451909</v>
          </cell>
          <cell r="V43">
            <v>1617.0853801147484</v>
          </cell>
          <cell r="W43">
            <v>1628.9750664601647</v>
          </cell>
          <cell r="X43">
            <v>1638.3702255916946</v>
          </cell>
          <cell r="Y43">
            <v>1632.5930407883391</v>
          </cell>
          <cell r="Z43">
            <v>1630.2771829546277</v>
          </cell>
          <cell r="AA43">
            <v>0</v>
          </cell>
          <cell r="AB43">
            <v>0</v>
          </cell>
          <cell r="AC43">
            <v>0</v>
          </cell>
          <cell r="AD43">
            <v>0</v>
          </cell>
          <cell r="AE43">
            <v>0</v>
          </cell>
          <cell r="AF43">
            <v>0</v>
          </cell>
          <cell r="AG43">
            <v>0</v>
          </cell>
          <cell r="AH43">
            <v>0</v>
          </cell>
          <cell r="AI43">
            <v>0</v>
          </cell>
          <cell r="AJ43">
            <v>0</v>
          </cell>
          <cell r="AK43">
            <v>0</v>
          </cell>
          <cell r="AL43">
            <v>0</v>
          </cell>
          <cell r="AM43">
            <v>17708.157903052368</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1789909.2585000002</v>
          </cell>
          <cell r="T44">
            <v>1677524.31</v>
          </cell>
          <cell r="U44">
            <v>1660755.0959999999</v>
          </cell>
          <cell r="V44">
            <v>1640879.8559999999</v>
          </cell>
          <cell r="W44">
            <v>1618002.54</v>
          </cell>
          <cell r="X44">
            <v>1592459.946</v>
          </cell>
          <cell r="Y44">
            <v>1564784.298</v>
          </cell>
          <cell r="Z44">
            <v>1535624.2439999999</v>
          </cell>
          <cell r="AA44">
            <v>0</v>
          </cell>
          <cell r="AB44">
            <v>0</v>
          </cell>
          <cell r="AC44">
            <v>0</v>
          </cell>
          <cell r="AD44">
            <v>0</v>
          </cell>
          <cell r="AE44">
            <v>0</v>
          </cell>
          <cell r="AF44">
            <v>0</v>
          </cell>
          <cell r="AG44">
            <v>0</v>
          </cell>
          <cell r="AH44">
            <v>0</v>
          </cell>
          <cell r="AI44">
            <v>0</v>
          </cell>
          <cell r="AJ44">
            <v>0</v>
          </cell>
          <cell r="AK44">
            <v>0</v>
          </cell>
          <cell r="AL44">
            <v>0</v>
          </cell>
          <cell r="AM44">
            <v>18198885.424500003</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372422.49099999992</v>
          </cell>
          <cell r="T45">
            <v>347781.42</v>
          </cell>
          <cell r="U45">
            <v>343908.26399999997</v>
          </cell>
          <cell r="V45">
            <v>340780.10399999999</v>
          </cell>
          <cell r="W45">
            <v>338396.94</v>
          </cell>
          <cell r="X45">
            <v>336676.45199999999</v>
          </cell>
          <cell r="Y45">
            <v>335507.50800000003</v>
          </cell>
          <cell r="Z45">
            <v>334807.788</v>
          </cell>
          <cell r="AA45">
            <v>0</v>
          </cell>
          <cell r="AB45">
            <v>0</v>
          </cell>
          <cell r="AC45">
            <v>0</v>
          </cell>
          <cell r="AD45">
            <v>0</v>
          </cell>
          <cell r="AE45">
            <v>0</v>
          </cell>
          <cell r="AF45">
            <v>0</v>
          </cell>
          <cell r="AG45">
            <v>0</v>
          </cell>
          <cell r="AH45">
            <v>0</v>
          </cell>
          <cell r="AI45">
            <v>0</v>
          </cell>
          <cell r="AJ45">
            <v>0</v>
          </cell>
          <cell r="AK45">
            <v>0</v>
          </cell>
          <cell r="AL45">
            <v>0</v>
          </cell>
          <cell r="AM45">
            <v>3852222.6609999998</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2083271.6519999998</v>
          </cell>
          <cell r="T46">
            <v>1966106.142</v>
          </cell>
          <cell r="U46">
            <v>1966116.4379999998</v>
          </cell>
          <cell r="V46">
            <v>1966320.378</v>
          </cell>
          <cell r="W46">
            <v>1966404.3299999998</v>
          </cell>
          <cell r="X46">
            <v>1965785.9759999998</v>
          </cell>
          <cell r="Y46">
            <v>1963856.6639999999</v>
          </cell>
          <cell r="Z46">
            <v>1960131.0959999999</v>
          </cell>
          <cell r="AA46">
            <v>0</v>
          </cell>
          <cell r="AB46">
            <v>0</v>
          </cell>
          <cell r="AC46">
            <v>0</v>
          </cell>
          <cell r="AD46">
            <v>0</v>
          </cell>
          <cell r="AE46">
            <v>0</v>
          </cell>
          <cell r="AF46">
            <v>0</v>
          </cell>
          <cell r="AG46">
            <v>0</v>
          </cell>
          <cell r="AH46">
            <v>0</v>
          </cell>
          <cell r="AI46">
            <v>0</v>
          </cell>
          <cell r="AJ46">
            <v>0</v>
          </cell>
          <cell r="AK46">
            <v>0</v>
          </cell>
          <cell r="AL46">
            <v>0</v>
          </cell>
          <cell r="AM46">
            <v>21730896.940500002</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888264.34199999995</v>
          </cell>
          <cell r="T47">
            <v>834312.99</v>
          </cell>
          <cell r="U47">
            <v>828112.32000000007</v>
          </cell>
          <cell r="V47">
            <v>820487.30400000012</v>
          </cell>
          <cell r="W47">
            <v>811798.68</v>
          </cell>
          <cell r="X47">
            <v>802518.94800000009</v>
          </cell>
          <cell r="Y47">
            <v>785292.35400000005</v>
          </cell>
          <cell r="Z47">
            <v>768938.94000000006</v>
          </cell>
          <cell r="AA47">
            <v>0</v>
          </cell>
          <cell r="AB47">
            <v>0</v>
          </cell>
          <cell r="AC47">
            <v>0</v>
          </cell>
          <cell r="AD47">
            <v>0</v>
          </cell>
          <cell r="AE47">
            <v>0</v>
          </cell>
          <cell r="AF47">
            <v>0</v>
          </cell>
          <cell r="AG47">
            <v>0</v>
          </cell>
          <cell r="AH47">
            <v>0</v>
          </cell>
          <cell r="AI47">
            <v>0</v>
          </cell>
          <cell r="AJ47">
            <v>0</v>
          </cell>
          <cell r="AK47">
            <v>0</v>
          </cell>
          <cell r="AL47">
            <v>0</v>
          </cell>
          <cell r="AM47">
            <v>9059293.2495000008</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251553.90150000001</v>
          </cell>
          <cell r="T49">
            <v>235658.80799999999</v>
          </cell>
          <cell r="U49">
            <v>233209.74599999998</v>
          </cell>
          <cell r="V49">
            <v>230353.2</v>
          </cell>
          <cell r="W49">
            <v>227105.802</v>
          </cell>
          <cell r="X49">
            <v>223538.23800000001</v>
          </cell>
          <cell r="Y49">
            <v>219741.984</v>
          </cell>
          <cell r="Z49">
            <v>215833.46399999998</v>
          </cell>
          <cell r="AA49">
            <v>0</v>
          </cell>
          <cell r="AB49">
            <v>0</v>
          </cell>
          <cell r="AC49">
            <v>0</v>
          </cell>
          <cell r="AD49">
            <v>0</v>
          </cell>
          <cell r="AE49">
            <v>0</v>
          </cell>
          <cell r="AF49">
            <v>0</v>
          </cell>
          <cell r="AG49">
            <v>0</v>
          </cell>
          <cell r="AH49">
            <v>0</v>
          </cell>
          <cell r="AI49">
            <v>0</v>
          </cell>
          <cell r="AJ49">
            <v>0</v>
          </cell>
          <cell r="AK49">
            <v>0</v>
          </cell>
          <cell r="AL49">
            <v>0</v>
          </cell>
          <cell r="AM49">
            <v>2558070.3060000003</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3331342.78</v>
          </cell>
          <cell r="T50">
            <v>3150383.6540000001</v>
          </cell>
          <cell r="U50">
            <v>3154363.7580000004</v>
          </cell>
          <cell r="V50">
            <v>3156058.7359999996</v>
          </cell>
          <cell r="W50">
            <v>3155227.446</v>
          </cell>
          <cell r="X50">
            <v>3152624.1599999997</v>
          </cell>
          <cell r="Y50">
            <v>3148106.0939999996</v>
          </cell>
          <cell r="Z50">
            <v>3142039.9079999998</v>
          </cell>
          <cell r="AA50">
            <v>0</v>
          </cell>
          <cell r="AB50">
            <v>0</v>
          </cell>
          <cell r="AC50">
            <v>0</v>
          </cell>
          <cell r="AD50">
            <v>0</v>
          </cell>
          <cell r="AE50">
            <v>0</v>
          </cell>
          <cell r="AF50">
            <v>0</v>
          </cell>
          <cell r="AG50">
            <v>0</v>
          </cell>
          <cell r="AH50">
            <v>0</v>
          </cell>
          <cell r="AI50">
            <v>0</v>
          </cell>
          <cell r="AJ50">
            <v>0</v>
          </cell>
          <cell r="AK50">
            <v>0</v>
          </cell>
          <cell r="AL50">
            <v>0</v>
          </cell>
          <cell r="AM50">
            <v>34779272.448499992</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18184807.422499999</v>
          </cell>
          <cell r="T51">
            <v>17292804.02</v>
          </cell>
          <cell r="U51">
            <v>17406912.509999998</v>
          </cell>
          <cell r="V51">
            <v>17510931.239999998</v>
          </cell>
          <cell r="W51">
            <v>17604882.059999999</v>
          </cell>
          <cell r="X51">
            <v>17692424.179999996</v>
          </cell>
          <cell r="Y51">
            <v>17775255.25</v>
          </cell>
          <cell r="Z51">
            <v>17852025.129999995</v>
          </cell>
          <cell r="AA51">
            <v>0</v>
          </cell>
          <cell r="AB51">
            <v>0</v>
          </cell>
          <cell r="AC51">
            <v>0</v>
          </cell>
          <cell r="AD51">
            <v>0</v>
          </cell>
          <cell r="AE51">
            <v>0</v>
          </cell>
          <cell r="AF51">
            <v>0</v>
          </cell>
          <cell r="AG51">
            <v>0</v>
          </cell>
          <cell r="AH51">
            <v>0</v>
          </cell>
          <cell r="AI51">
            <v>0</v>
          </cell>
          <cell r="AJ51">
            <v>0</v>
          </cell>
          <cell r="AK51">
            <v>0</v>
          </cell>
          <cell r="AL51">
            <v>0</v>
          </cell>
          <cell r="AM51">
            <v>192018888.17749998</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203376</v>
          </cell>
          <cell r="T52">
            <v>191380.35</v>
          </cell>
          <cell r="U52">
            <v>190654.16999999998</v>
          </cell>
          <cell r="V52">
            <v>189868.13999999998</v>
          </cell>
          <cell r="W52">
            <v>189014.28</v>
          </cell>
          <cell r="X52">
            <v>188108.55</v>
          </cell>
          <cell r="Y52">
            <v>187150.95</v>
          </cell>
          <cell r="Z52">
            <v>186145.47</v>
          </cell>
          <cell r="AA52">
            <v>0</v>
          </cell>
          <cell r="AB52">
            <v>0</v>
          </cell>
          <cell r="AC52">
            <v>0</v>
          </cell>
          <cell r="AD52">
            <v>0</v>
          </cell>
          <cell r="AE52">
            <v>0</v>
          </cell>
          <cell r="AF52">
            <v>0</v>
          </cell>
          <cell r="AG52">
            <v>0</v>
          </cell>
          <cell r="AH52">
            <v>0</v>
          </cell>
          <cell r="AI52">
            <v>0</v>
          </cell>
          <cell r="AJ52">
            <v>0</v>
          </cell>
          <cell r="AK52">
            <v>0</v>
          </cell>
          <cell r="AL52">
            <v>0</v>
          </cell>
          <cell r="AM52">
            <v>2106470.34</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84867.072</v>
          </cell>
          <cell r="T53">
            <v>79200.576000000001</v>
          </cell>
          <cell r="U53">
            <v>78083.712</v>
          </cell>
          <cell r="V53">
            <v>76942.656000000003</v>
          </cell>
          <cell r="W53">
            <v>75801.600000000006</v>
          </cell>
          <cell r="X53">
            <v>74700.863999999987</v>
          </cell>
          <cell r="Y53">
            <v>73664.639999999999</v>
          </cell>
          <cell r="Z53">
            <v>72729.216</v>
          </cell>
          <cell r="AA53">
            <v>0</v>
          </cell>
          <cell r="AB53">
            <v>0</v>
          </cell>
          <cell r="AC53">
            <v>0</v>
          </cell>
          <cell r="AD53">
            <v>0</v>
          </cell>
          <cell r="AE53">
            <v>0</v>
          </cell>
          <cell r="AF53">
            <v>0</v>
          </cell>
          <cell r="AG53">
            <v>0</v>
          </cell>
          <cell r="AH53">
            <v>0</v>
          </cell>
          <cell r="AI53">
            <v>0</v>
          </cell>
          <cell r="AJ53">
            <v>0</v>
          </cell>
          <cell r="AK53">
            <v>0</v>
          </cell>
          <cell r="AL53">
            <v>0</v>
          </cell>
          <cell r="AM53">
            <v>863072.30399999989</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1944854.5105000001</v>
          </cell>
          <cell r="T54">
            <v>1801070.5860000001</v>
          </cell>
          <cell r="U54">
            <v>1760909.094</v>
          </cell>
          <cell r="V54">
            <v>1723668.66</v>
          </cell>
          <cell r="W54">
            <v>1690465.56</v>
          </cell>
          <cell r="X54">
            <v>1661511.642</v>
          </cell>
          <cell r="Y54">
            <v>1637136.9</v>
          </cell>
          <cell r="Z54">
            <v>1618090.95</v>
          </cell>
          <cell r="AA54">
            <v>0</v>
          </cell>
          <cell r="AB54">
            <v>0</v>
          </cell>
          <cell r="AC54">
            <v>0</v>
          </cell>
          <cell r="AD54">
            <v>0</v>
          </cell>
          <cell r="AE54">
            <v>0</v>
          </cell>
          <cell r="AF54">
            <v>0</v>
          </cell>
          <cell r="AG54">
            <v>0</v>
          </cell>
          <cell r="AH54">
            <v>0</v>
          </cell>
          <cell r="AI54">
            <v>0</v>
          </cell>
          <cell r="AJ54">
            <v>0</v>
          </cell>
          <cell r="AK54">
            <v>0</v>
          </cell>
          <cell r="AL54">
            <v>0</v>
          </cell>
          <cell r="AM54">
            <v>19642177.086999997</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523132.86900000001</v>
          </cell>
          <cell r="T55">
            <v>499001.69199999998</v>
          </cell>
          <cell r="U55">
            <v>503296.05199999997</v>
          </cell>
          <cell r="V55">
            <v>506772.89599999995</v>
          </cell>
          <cell r="W55">
            <v>509249.74799999996</v>
          </cell>
          <cell r="X55">
            <v>510781.88</v>
          </cell>
          <cell r="Y55">
            <v>511469.25199999998</v>
          </cell>
          <cell r="Z55">
            <v>511434.95199999999</v>
          </cell>
          <cell r="AA55">
            <v>0</v>
          </cell>
          <cell r="AB55">
            <v>0</v>
          </cell>
          <cell r="AC55">
            <v>0</v>
          </cell>
          <cell r="AD55">
            <v>0</v>
          </cell>
          <cell r="AE55">
            <v>0</v>
          </cell>
          <cell r="AF55">
            <v>0</v>
          </cell>
          <cell r="AG55">
            <v>0</v>
          </cell>
          <cell r="AH55">
            <v>0</v>
          </cell>
          <cell r="AI55">
            <v>0</v>
          </cell>
          <cell r="AJ55">
            <v>0</v>
          </cell>
          <cell r="AK55">
            <v>0</v>
          </cell>
          <cell r="AL55">
            <v>0</v>
          </cell>
          <cell r="AM55">
            <v>5517994.7620000001</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383103.50749999995</v>
          </cell>
          <cell r="T56">
            <v>368357.75</v>
          </cell>
          <cell r="U56">
            <v>374280.24</v>
          </cell>
          <cell r="V56">
            <v>379691.44</v>
          </cell>
          <cell r="W56">
            <v>384521.05</v>
          </cell>
          <cell r="X56">
            <v>388793.01</v>
          </cell>
          <cell r="Y56">
            <v>392540.95</v>
          </cell>
          <cell r="Z56">
            <v>395733.51999999996</v>
          </cell>
          <cell r="AA56">
            <v>0</v>
          </cell>
          <cell r="AB56">
            <v>0</v>
          </cell>
          <cell r="AC56">
            <v>0</v>
          </cell>
          <cell r="AD56">
            <v>0</v>
          </cell>
          <cell r="AE56">
            <v>0</v>
          </cell>
          <cell r="AF56">
            <v>0</v>
          </cell>
          <cell r="AG56">
            <v>0</v>
          </cell>
          <cell r="AH56">
            <v>0</v>
          </cell>
          <cell r="AI56">
            <v>0</v>
          </cell>
          <cell r="AJ56">
            <v>0</v>
          </cell>
          <cell r="AK56">
            <v>0</v>
          </cell>
          <cell r="AL56">
            <v>0</v>
          </cell>
          <cell r="AM56">
            <v>4103330.4875000003</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64010.826000000008</v>
          </cell>
          <cell r="T57">
            <v>58397.031000000003</v>
          </cell>
          <cell r="U57">
            <v>57380.4</v>
          </cell>
          <cell r="V57">
            <v>56466.679499999998</v>
          </cell>
          <cell r="W57">
            <v>55655.869499999993</v>
          </cell>
          <cell r="X57">
            <v>54916.785000000003</v>
          </cell>
          <cell r="Y57">
            <v>54227.5965</v>
          </cell>
          <cell r="Z57">
            <v>53597.659500000002</v>
          </cell>
          <cell r="AA57">
            <v>0</v>
          </cell>
          <cell r="AB57">
            <v>0</v>
          </cell>
          <cell r="AC57">
            <v>0</v>
          </cell>
          <cell r="AD57">
            <v>0</v>
          </cell>
          <cell r="AE57">
            <v>0</v>
          </cell>
          <cell r="AF57">
            <v>0</v>
          </cell>
          <cell r="AG57">
            <v>0</v>
          </cell>
          <cell r="AH57">
            <v>0</v>
          </cell>
          <cell r="AI57">
            <v>0</v>
          </cell>
          <cell r="AJ57">
            <v>0</v>
          </cell>
          <cell r="AK57">
            <v>0</v>
          </cell>
          <cell r="AL57">
            <v>0</v>
          </cell>
          <cell r="AM57">
            <v>618809.49899999995</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324694.18799999997</v>
          </cell>
          <cell r="T58">
            <v>296478.56699999998</v>
          </cell>
          <cell r="U58">
            <v>291067.05600000004</v>
          </cell>
          <cell r="V58">
            <v>285343.75799999997</v>
          </cell>
          <cell r="W58">
            <v>279382.761</v>
          </cell>
          <cell r="X58">
            <v>273285.93599999999</v>
          </cell>
          <cell r="Y58">
            <v>267207.63299999997</v>
          </cell>
          <cell r="Z58">
            <v>261336.15900000001</v>
          </cell>
          <cell r="AA58">
            <v>0</v>
          </cell>
          <cell r="AB58">
            <v>0</v>
          </cell>
          <cell r="AC58">
            <v>0</v>
          </cell>
          <cell r="AD58">
            <v>0</v>
          </cell>
          <cell r="AE58">
            <v>0</v>
          </cell>
          <cell r="AF58">
            <v>0</v>
          </cell>
          <cell r="AG58">
            <v>0</v>
          </cell>
          <cell r="AH58">
            <v>0</v>
          </cell>
          <cell r="AI58">
            <v>0</v>
          </cell>
          <cell r="AJ58">
            <v>0</v>
          </cell>
          <cell r="AK58">
            <v>0</v>
          </cell>
          <cell r="AL58">
            <v>0</v>
          </cell>
          <cell r="AM58">
            <v>3108305.8859999995</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9179597.3540000003</v>
          </cell>
          <cell r="T59">
            <v>8460361.6649999991</v>
          </cell>
          <cell r="U59">
            <v>8408849.148</v>
          </cell>
          <cell r="V59">
            <v>8357034.6090000002</v>
          </cell>
          <cell r="W59">
            <v>8303866.8929999992</v>
          </cell>
          <cell r="X59">
            <v>8248407.3630000008</v>
          </cell>
          <cell r="Y59">
            <v>8190010.5209999997</v>
          </cell>
          <cell r="Z59">
            <v>8128424.682</v>
          </cell>
          <cell r="AA59">
            <v>0</v>
          </cell>
          <cell r="AB59">
            <v>0</v>
          </cell>
          <cell r="AC59">
            <v>0</v>
          </cell>
          <cell r="AD59">
            <v>0</v>
          </cell>
          <cell r="AE59">
            <v>0</v>
          </cell>
          <cell r="AF59">
            <v>0</v>
          </cell>
          <cell r="AG59">
            <v>0</v>
          </cell>
          <cell r="AH59">
            <v>0</v>
          </cell>
          <cell r="AI59">
            <v>0</v>
          </cell>
          <cell r="AJ59">
            <v>0</v>
          </cell>
          <cell r="AK59">
            <v>0</v>
          </cell>
          <cell r="AL59">
            <v>0</v>
          </cell>
          <cell r="AM59">
            <v>90303370.804999992</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623349.28599999996</v>
          </cell>
          <cell r="T60">
            <v>570715.299</v>
          </cell>
          <cell r="U60">
            <v>562016.13299999991</v>
          </cell>
          <cell r="V60">
            <v>553051.48499999999</v>
          </cell>
          <cell r="W60">
            <v>544506.66899999999</v>
          </cell>
          <cell r="X60">
            <v>536838.56099999999</v>
          </cell>
          <cell r="Y60">
            <v>530423.77500000002</v>
          </cell>
          <cell r="Z60">
            <v>525583.35899999994</v>
          </cell>
          <cell r="AA60">
            <v>0</v>
          </cell>
          <cell r="AB60">
            <v>0</v>
          </cell>
          <cell r="AC60">
            <v>0</v>
          </cell>
          <cell r="AD60">
            <v>0</v>
          </cell>
          <cell r="AE60">
            <v>0</v>
          </cell>
          <cell r="AF60">
            <v>0</v>
          </cell>
          <cell r="AG60">
            <v>0</v>
          </cell>
          <cell r="AH60">
            <v>0</v>
          </cell>
          <cell r="AI60">
            <v>0</v>
          </cell>
          <cell r="AJ60">
            <v>0</v>
          </cell>
          <cell r="AK60">
            <v>0</v>
          </cell>
          <cell r="AL60">
            <v>0</v>
          </cell>
          <cell r="AM60">
            <v>6013305.5290000001</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240223.38200000001</v>
          </cell>
          <cell r="T61">
            <v>223647.12299999999</v>
          </cell>
          <cell r="U61">
            <v>224014.47600000002</v>
          </cell>
          <cell r="V61">
            <v>223955.08799999999</v>
          </cell>
          <cell r="W61">
            <v>223659.32399999996</v>
          </cell>
          <cell r="X61">
            <v>223190.1</v>
          </cell>
          <cell r="Y61">
            <v>222686.91899999997</v>
          </cell>
          <cell r="Z61">
            <v>222294.87000000002</v>
          </cell>
          <cell r="AA61">
            <v>0</v>
          </cell>
          <cell r="AB61">
            <v>0</v>
          </cell>
          <cell r="AC61">
            <v>0</v>
          </cell>
          <cell r="AD61">
            <v>0</v>
          </cell>
          <cell r="AE61">
            <v>0</v>
          </cell>
          <cell r="AF61">
            <v>0</v>
          </cell>
          <cell r="AG61">
            <v>0</v>
          </cell>
          <cell r="AH61">
            <v>0</v>
          </cell>
          <cell r="AI61">
            <v>0</v>
          </cell>
          <cell r="AJ61">
            <v>0</v>
          </cell>
          <cell r="AK61">
            <v>0</v>
          </cell>
          <cell r="AL61">
            <v>0</v>
          </cell>
          <cell r="AM61">
            <v>2381556.31</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198341.72099999999</v>
          </cell>
          <cell r="T62">
            <v>185154.9615</v>
          </cell>
          <cell r="U62">
            <v>185325.45000000004</v>
          </cell>
          <cell r="V62">
            <v>184805.14500000002</v>
          </cell>
          <cell r="W62">
            <v>183802.84649999999</v>
          </cell>
          <cell r="X62">
            <v>182501.55</v>
          </cell>
          <cell r="Y62">
            <v>181142.70300000001</v>
          </cell>
          <cell r="Z62">
            <v>177975.9135</v>
          </cell>
          <cell r="AA62">
            <v>0</v>
          </cell>
          <cell r="AB62">
            <v>0</v>
          </cell>
          <cell r="AC62">
            <v>0</v>
          </cell>
          <cell r="AD62">
            <v>0</v>
          </cell>
          <cell r="AE62">
            <v>0</v>
          </cell>
          <cell r="AF62">
            <v>0</v>
          </cell>
          <cell r="AG62">
            <v>0</v>
          </cell>
          <cell r="AH62">
            <v>0</v>
          </cell>
          <cell r="AI62">
            <v>0</v>
          </cell>
          <cell r="AJ62">
            <v>0</v>
          </cell>
          <cell r="AK62">
            <v>0</v>
          </cell>
          <cell r="AL62">
            <v>0</v>
          </cell>
          <cell r="AM62">
            <v>1946004.8555000001</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1835542.6650000003</v>
          </cell>
          <cell r="T63">
            <v>1708781.0354999998</v>
          </cell>
          <cell r="U63">
            <v>1712823.5024999997</v>
          </cell>
          <cell r="V63">
            <v>1713751.7760000001</v>
          </cell>
          <cell r="W63">
            <v>1712019.0779999997</v>
          </cell>
          <cell r="X63">
            <v>1708027.3980000003</v>
          </cell>
          <cell r="Y63">
            <v>1701784.1609999998</v>
          </cell>
          <cell r="Z63">
            <v>1693626.1649999998</v>
          </cell>
          <cell r="AA63">
            <v>0</v>
          </cell>
          <cell r="AB63">
            <v>0</v>
          </cell>
          <cell r="AC63">
            <v>0</v>
          </cell>
          <cell r="AD63">
            <v>0</v>
          </cell>
          <cell r="AE63">
            <v>0</v>
          </cell>
          <cell r="AF63">
            <v>0</v>
          </cell>
          <cell r="AG63">
            <v>0</v>
          </cell>
          <cell r="AH63">
            <v>0</v>
          </cell>
          <cell r="AI63">
            <v>0</v>
          </cell>
          <cell r="AJ63">
            <v>0</v>
          </cell>
          <cell r="AK63">
            <v>0</v>
          </cell>
          <cell r="AL63">
            <v>0</v>
          </cell>
          <cell r="AM63">
            <v>18229396.68</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3228.631777181105</v>
          </cell>
          <cell r="T64">
            <v>3012.7011601469167</v>
          </cell>
          <cell r="U64">
            <v>3031.9897126489677</v>
          </cell>
          <cell r="V64">
            <v>3048.0312945071987</v>
          </cell>
          <cell r="W64">
            <v>3070.2784493297845</v>
          </cell>
          <cell r="X64">
            <v>3086.3256170052277</v>
          </cell>
          <cell r="Y64">
            <v>3109.4799349559453</v>
          </cell>
          <cell r="Z64">
            <v>3133.249942816411</v>
          </cell>
          <cell r="AA64">
            <v>0</v>
          </cell>
          <cell r="AB64">
            <v>0</v>
          </cell>
          <cell r="AC64">
            <v>0</v>
          </cell>
          <cell r="AD64">
            <v>0</v>
          </cell>
          <cell r="AE64">
            <v>0</v>
          </cell>
          <cell r="AF64">
            <v>0</v>
          </cell>
          <cell r="AG64">
            <v>0</v>
          </cell>
          <cell r="AH64">
            <v>0</v>
          </cell>
          <cell r="AI64">
            <v>0</v>
          </cell>
          <cell r="AJ64">
            <v>0</v>
          </cell>
          <cell r="AK64">
            <v>0</v>
          </cell>
          <cell r="AL64">
            <v>0</v>
          </cell>
          <cell r="AM64">
            <v>32414.669073370376</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7247.8050000000003</v>
          </cell>
          <cell r="T65">
            <v>6899.5289999999995</v>
          </cell>
          <cell r="U65">
            <v>7070.3445000000011</v>
          </cell>
          <cell r="V65">
            <v>7229.3550000000014</v>
          </cell>
          <cell r="W65">
            <v>7382.2725000000019</v>
          </cell>
          <cell r="X65">
            <v>7517.5140000000001</v>
          </cell>
          <cell r="Y65">
            <v>7643.6685000000025</v>
          </cell>
          <cell r="Z65">
            <v>7748.1420000000007</v>
          </cell>
          <cell r="AA65">
            <v>0</v>
          </cell>
          <cell r="AB65">
            <v>0</v>
          </cell>
          <cell r="AC65">
            <v>0</v>
          </cell>
          <cell r="AD65">
            <v>0</v>
          </cell>
          <cell r="AE65">
            <v>0</v>
          </cell>
          <cell r="AF65">
            <v>0</v>
          </cell>
          <cell r="AG65">
            <v>0</v>
          </cell>
          <cell r="AH65">
            <v>0</v>
          </cell>
          <cell r="AI65">
            <v>0</v>
          </cell>
          <cell r="AJ65">
            <v>0</v>
          </cell>
          <cell r="AK65">
            <v>0</v>
          </cell>
          <cell r="AL65">
            <v>0</v>
          </cell>
          <cell r="AM65">
            <v>75676.987500000017</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21974.474000000002</v>
          </cell>
          <cell r="T66">
            <v>20226.590999999997</v>
          </cell>
          <cell r="U66">
            <v>20078.540999999997</v>
          </cell>
          <cell r="V66">
            <v>19930.490999999998</v>
          </cell>
          <cell r="W66">
            <v>19788.362999999998</v>
          </cell>
          <cell r="X66">
            <v>19652.156999999999</v>
          </cell>
          <cell r="Y66">
            <v>19510.028999999999</v>
          </cell>
          <cell r="Z66">
            <v>19370.861999999997</v>
          </cell>
          <cell r="AA66">
            <v>0</v>
          </cell>
          <cell r="AB66">
            <v>0</v>
          </cell>
          <cell r="AC66">
            <v>0</v>
          </cell>
          <cell r="AD66">
            <v>0</v>
          </cell>
          <cell r="AE66">
            <v>0</v>
          </cell>
          <cell r="AF66">
            <v>0</v>
          </cell>
          <cell r="AG66">
            <v>0</v>
          </cell>
          <cell r="AH66">
            <v>0</v>
          </cell>
          <cell r="AI66">
            <v>0</v>
          </cell>
          <cell r="AJ66">
            <v>0</v>
          </cell>
          <cell r="AK66">
            <v>0</v>
          </cell>
          <cell r="AL66">
            <v>0</v>
          </cell>
          <cell r="AM66">
            <v>216115.40000000002</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245943.152</v>
          </cell>
          <cell r="T67">
            <v>224465.03100000002</v>
          </cell>
          <cell r="U67">
            <v>220072.22999999998</v>
          </cell>
          <cell r="V67">
            <v>215367.64199999999</v>
          </cell>
          <cell r="W67">
            <v>210474.747</v>
          </cell>
          <cell r="X67">
            <v>205390.45799999998</v>
          </cell>
          <cell r="Y67">
            <v>200173.42799999999</v>
          </cell>
          <cell r="Z67">
            <v>194993.44200000001</v>
          </cell>
          <cell r="AA67">
            <v>0</v>
          </cell>
          <cell r="AB67">
            <v>0</v>
          </cell>
          <cell r="AC67">
            <v>0</v>
          </cell>
          <cell r="AD67">
            <v>0</v>
          </cell>
          <cell r="AE67">
            <v>0</v>
          </cell>
          <cell r="AF67">
            <v>0</v>
          </cell>
          <cell r="AG67">
            <v>0</v>
          </cell>
          <cell r="AH67">
            <v>0</v>
          </cell>
          <cell r="AI67">
            <v>0</v>
          </cell>
          <cell r="AJ67">
            <v>0</v>
          </cell>
          <cell r="AK67">
            <v>0</v>
          </cell>
          <cell r="AL67">
            <v>0</v>
          </cell>
          <cell r="AM67">
            <v>2333914.8839999996</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75266.947999999989</v>
          </cell>
          <cell r="T68">
            <v>68920.236000000004</v>
          </cell>
          <cell r="U68">
            <v>67659.606</v>
          </cell>
          <cell r="V68">
            <v>66100.482000000018</v>
          </cell>
          <cell r="W68">
            <v>64318.212</v>
          </cell>
          <cell r="X68">
            <v>62393.94</v>
          </cell>
          <cell r="Y68">
            <v>60423.3</v>
          </cell>
          <cell r="Z68">
            <v>58507.722000000002</v>
          </cell>
          <cell r="AA68">
            <v>0</v>
          </cell>
          <cell r="AB68">
            <v>0</v>
          </cell>
          <cell r="AC68">
            <v>0</v>
          </cell>
          <cell r="AD68">
            <v>0</v>
          </cell>
          <cell r="AE68">
            <v>0</v>
          </cell>
          <cell r="AF68">
            <v>0</v>
          </cell>
          <cell r="AG68">
            <v>0</v>
          </cell>
          <cell r="AH68">
            <v>0</v>
          </cell>
          <cell r="AI68">
            <v>0</v>
          </cell>
          <cell r="AJ68">
            <v>0</v>
          </cell>
          <cell r="AK68">
            <v>0</v>
          </cell>
          <cell r="AL68">
            <v>0</v>
          </cell>
          <cell r="AM68">
            <v>708245.76199999999</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5260241.324</v>
          </cell>
          <cell r="T69">
            <v>4792438.6964999996</v>
          </cell>
          <cell r="U69">
            <v>4690879.9874999998</v>
          </cell>
          <cell r="V69">
            <v>4584676.9184999997</v>
          </cell>
          <cell r="W69">
            <v>4477575.5325000007</v>
          </cell>
          <cell r="X69">
            <v>4373236.3185000001</v>
          </cell>
          <cell r="Y69">
            <v>4275683.37</v>
          </cell>
          <cell r="Z69">
            <v>4188916.3364999997</v>
          </cell>
          <cell r="AA69">
            <v>0</v>
          </cell>
          <cell r="AB69">
            <v>0</v>
          </cell>
          <cell r="AC69">
            <v>0</v>
          </cell>
          <cell r="AD69">
            <v>0</v>
          </cell>
          <cell r="AE69">
            <v>0</v>
          </cell>
          <cell r="AF69">
            <v>0</v>
          </cell>
          <cell r="AG69">
            <v>0</v>
          </cell>
          <cell r="AH69">
            <v>0</v>
          </cell>
          <cell r="AI69">
            <v>0</v>
          </cell>
          <cell r="AJ69">
            <v>0</v>
          </cell>
          <cell r="AK69">
            <v>0</v>
          </cell>
          <cell r="AL69">
            <v>0</v>
          </cell>
          <cell r="AM69">
            <v>50091586.378999993</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1758678.9919999999</v>
          </cell>
          <cell r="T70">
            <v>1598525.7750000001</v>
          </cell>
          <cell r="U70">
            <v>1557613.764</v>
          </cell>
          <cell r="V70">
            <v>1511407.548</v>
          </cell>
          <cell r="W70">
            <v>1460756.0519999999</v>
          </cell>
          <cell r="X70">
            <v>1407699.7830000001</v>
          </cell>
          <cell r="Y70">
            <v>1354695.993</v>
          </cell>
          <cell r="Z70">
            <v>1304004.3659999999</v>
          </cell>
          <cell r="AA70">
            <v>0</v>
          </cell>
          <cell r="AB70">
            <v>0</v>
          </cell>
          <cell r="AC70">
            <v>0</v>
          </cell>
          <cell r="AD70">
            <v>0</v>
          </cell>
          <cell r="AE70">
            <v>0</v>
          </cell>
          <cell r="AF70">
            <v>0</v>
          </cell>
          <cell r="AG70">
            <v>0</v>
          </cell>
          <cell r="AH70">
            <v>0</v>
          </cell>
          <cell r="AI70">
            <v>0</v>
          </cell>
          <cell r="AJ70">
            <v>0</v>
          </cell>
          <cell r="AK70">
            <v>0</v>
          </cell>
          <cell r="AL70">
            <v>0</v>
          </cell>
          <cell r="AM70">
            <v>16460663.639</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3999748.4400000004</v>
          </cell>
          <cell r="T71">
            <v>3683020.2569999998</v>
          </cell>
          <cell r="U71">
            <v>3656657.4029999995</v>
          </cell>
          <cell r="V71">
            <v>3630792.5954999998</v>
          </cell>
          <cell r="W71">
            <v>3605700.8295</v>
          </cell>
          <cell r="X71">
            <v>3581412.6599999997</v>
          </cell>
          <cell r="Y71">
            <v>3557943.3645000001</v>
          </cell>
          <cell r="Z71">
            <v>3535372.3859999999</v>
          </cell>
          <cell r="AA71">
            <v>0</v>
          </cell>
          <cell r="AB71">
            <v>0</v>
          </cell>
          <cell r="AC71">
            <v>0</v>
          </cell>
          <cell r="AD71">
            <v>0</v>
          </cell>
          <cell r="AE71">
            <v>0</v>
          </cell>
          <cell r="AF71">
            <v>0</v>
          </cell>
          <cell r="AG71">
            <v>0</v>
          </cell>
          <cell r="AH71">
            <v>0</v>
          </cell>
          <cell r="AI71">
            <v>0</v>
          </cell>
          <cell r="AJ71">
            <v>0</v>
          </cell>
          <cell r="AK71">
            <v>0</v>
          </cell>
          <cell r="AL71">
            <v>0</v>
          </cell>
          <cell r="AM71">
            <v>39309775.594499998</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1258041.6300000001</v>
          </cell>
          <cell r="T72">
            <v>1157372.5590000001</v>
          </cell>
          <cell r="U72">
            <v>1146055.6170000001</v>
          </cell>
          <cell r="V72">
            <v>1132908.7140000002</v>
          </cell>
          <cell r="W72">
            <v>1118153.4525000001</v>
          </cell>
          <cell r="X72">
            <v>1102189.1580000003</v>
          </cell>
          <cell r="Y72">
            <v>1085690.1825000001</v>
          </cell>
          <cell r="Z72">
            <v>1069551.2520000001</v>
          </cell>
          <cell r="AA72">
            <v>0</v>
          </cell>
          <cell r="AB72">
            <v>0</v>
          </cell>
          <cell r="AC72">
            <v>0</v>
          </cell>
          <cell r="AD72">
            <v>0</v>
          </cell>
          <cell r="AE72">
            <v>0</v>
          </cell>
          <cell r="AF72">
            <v>0</v>
          </cell>
          <cell r="AG72">
            <v>0</v>
          </cell>
          <cell r="AH72">
            <v>0</v>
          </cell>
          <cell r="AI72">
            <v>0</v>
          </cell>
          <cell r="AJ72">
            <v>0</v>
          </cell>
          <cell r="AK72">
            <v>0</v>
          </cell>
          <cell r="AL72">
            <v>0</v>
          </cell>
          <cell r="AM72">
            <v>12205341.344000001</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367907.728</v>
          </cell>
          <cell r="T73">
            <v>326814.45299999998</v>
          </cell>
          <cell r="U73">
            <v>311381.72100000002</v>
          </cell>
          <cell r="V73">
            <v>297995.03999999998</v>
          </cell>
          <cell r="W73">
            <v>287240.68799999997</v>
          </cell>
          <cell r="X73">
            <v>278893.62899999996</v>
          </cell>
          <cell r="Y73">
            <v>272776.20299999998</v>
          </cell>
          <cell r="Z73">
            <v>269074.95299999998</v>
          </cell>
          <cell r="AA73">
            <v>0</v>
          </cell>
          <cell r="AB73">
            <v>0</v>
          </cell>
          <cell r="AC73">
            <v>0</v>
          </cell>
          <cell r="AD73">
            <v>0</v>
          </cell>
          <cell r="AE73">
            <v>0</v>
          </cell>
          <cell r="AF73">
            <v>0</v>
          </cell>
          <cell r="AG73">
            <v>0</v>
          </cell>
          <cell r="AH73">
            <v>0</v>
          </cell>
          <cell r="AI73">
            <v>0</v>
          </cell>
          <cell r="AJ73">
            <v>0</v>
          </cell>
          <cell r="AK73">
            <v>0</v>
          </cell>
          <cell r="AL73">
            <v>0</v>
          </cell>
          <cell r="AM73">
            <v>3414397.767</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2565076.8360000001</v>
          </cell>
          <cell r="T74">
            <v>2388341.73</v>
          </cell>
          <cell r="U74">
            <v>2398204.6500000008</v>
          </cell>
          <cell r="V74">
            <v>2408235.0330000003</v>
          </cell>
          <cell r="W74">
            <v>2419153.1940000006</v>
          </cell>
          <cell r="X74">
            <v>2431169.1120000007</v>
          </cell>
          <cell r="Y74">
            <v>2444629.8240000005</v>
          </cell>
          <cell r="Z74">
            <v>2460056.5950000011</v>
          </cell>
          <cell r="AA74">
            <v>0</v>
          </cell>
          <cell r="AB74">
            <v>0</v>
          </cell>
          <cell r="AC74">
            <v>0</v>
          </cell>
          <cell r="AD74">
            <v>0</v>
          </cell>
          <cell r="AE74">
            <v>0</v>
          </cell>
          <cell r="AF74">
            <v>0</v>
          </cell>
          <cell r="AG74">
            <v>0</v>
          </cell>
          <cell r="AH74">
            <v>0</v>
          </cell>
          <cell r="AI74">
            <v>0</v>
          </cell>
          <cell r="AJ74">
            <v>0</v>
          </cell>
          <cell r="AK74">
            <v>0</v>
          </cell>
          <cell r="AL74">
            <v>0</v>
          </cell>
          <cell r="AM74">
            <v>25747886.001000006</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906756.15</v>
          </cell>
          <cell r="T75">
            <v>865894.23599999992</v>
          </cell>
          <cell r="U75">
            <v>891348.79800000007</v>
          </cell>
          <cell r="V75">
            <v>917628.03599999996</v>
          </cell>
          <cell r="W75">
            <v>943595.47800000024</v>
          </cell>
          <cell r="X75">
            <v>968039.52000000014</v>
          </cell>
          <cell r="Y75">
            <v>990060.63150000013</v>
          </cell>
          <cell r="Z75">
            <v>1009277.7660000002</v>
          </cell>
          <cell r="AA75">
            <v>0</v>
          </cell>
          <cell r="AB75">
            <v>0</v>
          </cell>
          <cell r="AC75">
            <v>0</v>
          </cell>
          <cell r="AD75">
            <v>0</v>
          </cell>
          <cell r="AE75">
            <v>0</v>
          </cell>
          <cell r="AF75">
            <v>0</v>
          </cell>
          <cell r="AG75">
            <v>0</v>
          </cell>
          <cell r="AH75">
            <v>0</v>
          </cell>
          <cell r="AI75">
            <v>0</v>
          </cell>
          <cell r="AJ75">
            <v>0</v>
          </cell>
          <cell r="AK75">
            <v>0</v>
          </cell>
          <cell r="AL75">
            <v>0</v>
          </cell>
          <cell r="AM75">
            <v>9600721.0605000015</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1069728.0899999999</v>
          </cell>
          <cell r="R76">
            <v>904555.98499999999</v>
          </cell>
          <cell r="S76">
            <v>2015010.9600000004</v>
          </cell>
          <cell r="T76">
            <v>1861554.1600000001</v>
          </cell>
          <cell r="U76">
            <v>1889974.5</v>
          </cell>
          <cell r="V76">
            <v>1919769.1500000004</v>
          </cell>
          <cell r="W76">
            <v>1951111.6300000001</v>
          </cell>
          <cell r="X76">
            <v>1984042.9900000002</v>
          </cell>
          <cell r="Y76">
            <v>2018282.4750000003</v>
          </cell>
          <cell r="Z76">
            <v>2053248.1300000001</v>
          </cell>
          <cell r="AA76">
            <v>832539.96000000008</v>
          </cell>
          <cell r="AB76">
            <v>846452.10000000009</v>
          </cell>
          <cell r="AC76">
            <v>860020.64000000013</v>
          </cell>
          <cell r="AD76">
            <v>872984.97000000009</v>
          </cell>
          <cell r="AE76">
            <v>885069.68000000017</v>
          </cell>
          <cell r="AF76">
            <v>896009.28000000014</v>
          </cell>
          <cell r="AG76">
            <v>905607.90000000014</v>
          </cell>
          <cell r="AH76">
            <v>903814.20000000019</v>
          </cell>
          <cell r="AI76">
            <v>900756.00000000012</v>
          </cell>
          <cell r="AJ76">
            <v>896448.60000000009</v>
          </cell>
          <cell r="AK76">
            <v>890875.80000000016</v>
          </cell>
          <cell r="AL76">
            <v>884041.20000000019</v>
          </cell>
          <cell r="AM76">
            <v>28241898.400000002</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113750.7525</v>
          </cell>
          <cell r="T77">
            <v>104051.97</v>
          </cell>
          <cell r="U77">
            <v>104517.27</v>
          </cell>
          <cell r="V77">
            <v>104874.66</v>
          </cell>
          <cell r="W77">
            <v>105143.44499999999</v>
          </cell>
          <cell r="X77">
            <v>105338.47499999999</v>
          </cell>
          <cell r="Y77">
            <v>105418.17</v>
          </cell>
          <cell r="Z77">
            <v>105350.84999999999</v>
          </cell>
          <cell r="AA77">
            <v>0</v>
          </cell>
          <cell r="AB77">
            <v>0</v>
          </cell>
          <cell r="AC77">
            <v>0</v>
          </cell>
          <cell r="AD77">
            <v>0</v>
          </cell>
          <cell r="AE77">
            <v>0</v>
          </cell>
          <cell r="AF77">
            <v>0</v>
          </cell>
          <cell r="AG77">
            <v>0</v>
          </cell>
          <cell r="AH77">
            <v>0</v>
          </cell>
          <cell r="AI77">
            <v>0</v>
          </cell>
          <cell r="AJ77">
            <v>0</v>
          </cell>
          <cell r="AK77">
            <v>0</v>
          </cell>
          <cell r="AL77">
            <v>0</v>
          </cell>
          <cell r="AM77">
            <v>1011505.275</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1311218.0249999999</v>
          </cell>
          <cell r="R78">
            <v>1078702.4375</v>
          </cell>
          <cell r="S78">
            <v>2329927.9624999994</v>
          </cell>
          <cell r="T78">
            <v>2081226.75</v>
          </cell>
          <cell r="U78">
            <v>2039552.6249999998</v>
          </cell>
          <cell r="V78">
            <v>1997973.4999999998</v>
          </cell>
          <cell r="W78">
            <v>1956850.3749999998</v>
          </cell>
          <cell r="X78">
            <v>1915475.5</v>
          </cell>
          <cell r="Y78">
            <v>1873789.4999999998</v>
          </cell>
          <cell r="Z78">
            <v>1832949</v>
          </cell>
          <cell r="AA78">
            <v>0</v>
          </cell>
          <cell r="AB78">
            <v>0</v>
          </cell>
          <cell r="AC78">
            <v>0</v>
          </cell>
          <cell r="AD78">
            <v>0</v>
          </cell>
          <cell r="AE78">
            <v>0</v>
          </cell>
          <cell r="AF78">
            <v>0</v>
          </cell>
          <cell r="AG78">
            <v>0</v>
          </cell>
          <cell r="AH78">
            <v>0</v>
          </cell>
          <cell r="AI78">
            <v>0</v>
          </cell>
          <cell r="AJ78">
            <v>0</v>
          </cell>
          <cell r="AK78">
            <v>0</v>
          </cell>
          <cell r="AL78">
            <v>0</v>
          </cell>
          <cell r="AM78">
            <v>18417665.674999997</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2326195.6900000004</v>
          </cell>
          <cell r="T79">
            <v>2162038.9699999997</v>
          </cell>
          <cell r="U79">
            <v>2204844.4600000004</v>
          </cell>
          <cell r="V79">
            <v>2247504.35</v>
          </cell>
          <cell r="W79">
            <v>2289940.38</v>
          </cell>
          <cell r="X79">
            <v>2332130.2550000004</v>
          </cell>
          <cell r="Y79">
            <v>2373928.375</v>
          </cell>
          <cell r="Z79">
            <v>2415040.81</v>
          </cell>
          <cell r="AA79">
            <v>0</v>
          </cell>
          <cell r="AB79">
            <v>0</v>
          </cell>
          <cell r="AC79">
            <v>0</v>
          </cell>
          <cell r="AD79">
            <v>0</v>
          </cell>
          <cell r="AE79">
            <v>0</v>
          </cell>
          <cell r="AF79">
            <v>0</v>
          </cell>
          <cell r="AG79">
            <v>0</v>
          </cell>
          <cell r="AH79">
            <v>0</v>
          </cell>
          <cell r="AI79">
            <v>0</v>
          </cell>
          <cell r="AJ79">
            <v>0</v>
          </cell>
          <cell r="AK79">
            <v>0</v>
          </cell>
          <cell r="AL79">
            <v>0</v>
          </cell>
          <cell r="AM79">
            <v>21601625.954999998</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2172.6600000000003</v>
          </cell>
          <cell r="R80">
            <v>1819.37</v>
          </cell>
          <cell r="S80">
            <v>4014.0800000000004</v>
          </cell>
          <cell r="T80">
            <v>3662.7499999999995</v>
          </cell>
          <cell r="U80">
            <v>3675</v>
          </cell>
          <cell r="V80">
            <v>3678.4300000000003</v>
          </cell>
          <cell r="W80">
            <v>3683.33</v>
          </cell>
          <cell r="X80">
            <v>3682.3500000000004</v>
          </cell>
          <cell r="Y80">
            <v>3677.45</v>
          </cell>
          <cell r="Z80">
            <v>3667.6499999999996</v>
          </cell>
          <cell r="AA80">
            <v>0</v>
          </cell>
          <cell r="AB80">
            <v>0</v>
          </cell>
          <cell r="AC80">
            <v>0</v>
          </cell>
          <cell r="AD80">
            <v>0</v>
          </cell>
          <cell r="AE80">
            <v>0</v>
          </cell>
          <cell r="AF80">
            <v>0</v>
          </cell>
          <cell r="AG80">
            <v>0</v>
          </cell>
          <cell r="AH80">
            <v>0</v>
          </cell>
          <cell r="AI80">
            <v>0</v>
          </cell>
          <cell r="AJ80">
            <v>0</v>
          </cell>
          <cell r="AK80">
            <v>0</v>
          </cell>
          <cell r="AL80">
            <v>0</v>
          </cell>
          <cell r="AM80">
            <v>33733.07</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96878.387499999997</v>
          </cell>
          <cell r="T81">
            <v>86169.75</v>
          </cell>
          <cell r="U81">
            <v>84041.75</v>
          </cell>
          <cell r="V81">
            <v>81923.249999999985</v>
          </cell>
          <cell r="W81">
            <v>79873.625</v>
          </cell>
          <cell r="X81">
            <v>77935.625</v>
          </cell>
          <cell r="Y81">
            <v>76152</v>
          </cell>
          <cell r="Z81">
            <v>74560.75</v>
          </cell>
          <cell r="AA81">
            <v>0</v>
          </cell>
          <cell r="AB81">
            <v>0</v>
          </cell>
          <cell r="AC81">
            <v>0</v>
          </cell>
          <cell r="AD81">
            <v>0</v>
          </cell>
          <cell r="AE81">
            <v>0</v>
          </cell>
          <cell r="AF81">
            <v>0</v>
          </cell>
          <cell r="AG81">
            <v>0</v>
          </cell>
          <cell r="AH81">
            <v>0</v>
          </cell>
          <cell r="AI81">
            <v>0</v>
          </cell>
          <cell r="AJ81">
            <v>0</v>
          </cell>
          <cell r="AK81">
            <v>0</v>
          </cell>
          <cell r="AL81">
            <v>0</v>
          </cell>
          <cell r="AM81">
            <v>804845.46249999991</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183807</v>
          </cell>
          <cell r="R82">
            <v>152341.625</v>
          </cell>
          <cell r="S82">
            <v>331751.67499999999</v>
          </cell>
          <cell r="T82">
            <v>298116.45</v>
          </cell>
          <cell r="U82">
            <v>293773.2</v>
          </cell>
          <cell r="V82">
            <v>289091.07500000001</v>
          </cell>
          <cell r="W82">
            <v>284285.40000000002</v>
          </cell>
          <cell r="X82">
            <v>279522.50000000006</v>
          </cell>
          <cell r="Y82">
            <v>275015.10000000003</v>
          </cell>
          <cell r="Z82">
            <v>271028.92500000005</v>
          </cell>
          <cell r="AA82">
            <v>0</v>
          </cell>
          <cell r="AB82">
            <v>0</v>
          </cell>
          <cell r="AC82">
            <v>0</v>
          </cell>
          <cell r="AD82">
            <v>0</v>
          </cell>
          <cell r="AE82">
            <v>0</v>
          </cell>
          <cell r="AF82">
            <v>0</v>
          </cell>
          <cell r="AG82">
            <v>0</v>
          </cell>
          <cell r="AH82">
            <v>0</v>
          </cell>
          <cell r="AI82">
            <v>0</v>
          </cell>
          <cell r="AJ82">
            <v>0</v>
          </cell>
          <cell r="AK82">
            <v>0</v>
          </cell>
          <cell r="AL82">
            <v>0</v>
          </cell>
          <cell r="AM82">
            <v>2658732.9500000002</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4343284.8</v>
          </cell>
          <cell r="R83">
            <v>3598850.4</v>
          </cell>
          <cell r="S83">
            <v>7861135.1999999993</v>
          </cell>
          <cell r="T83">
            <v>7100515.2000000002</v>
          </cell>
          <cell r="U83">
            <v>7047360</v>
          </cell>
          <cell r="V83">
            <v>6991125.5999999996</v>
          </cell>
          <cell r="W83">
            <v>6931310.3999999994</v>
          </cell>
          <cell r="X83">
            <v>6867564</v>
          </cell>
          <cell r="Y83">
            <v>6799980</v>
          </cell>
          <cell r="Z83">
            <v>6729146.4000000004</v>
          </cell>
          <cell r="AA83">
            <v>0</v>
          </cell>
          <cell r="AB83">
            <v>0</v>
          </cell>
          <cell r="AC83">
            <v>0</v>
          </cell>
          <cell r="AD83">
            <v>0</v>
          </cell>
          <cell r="AE83">
            <v>0</v>
          </cell>
          <cell r="AF83">
            <v>0</v>
          </cell>
          <cell r="AG83">
            <v>0</v>
          </cell>
          <cell r="AH83">
            <v>0</v>
          </cell>
          <cell r="AI83">
            <v>0</v>
          </cell>
          <cell r="AJ83">
            <v>0</v>
          </cell>
          <cell r="AK83">
            <v>0</v>
          </cell>
          <cell r="AL83">
            <v>0</v>
          </cell>
          <cell r="AM83">
            <v>64270271.999999993</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4822.2</v>
          </cell>
          <cell r="R84">
            <v>4069.3500000000004</v>
          </cell>
          <cell r="S84">
            <v>9035.5049999999992</v>
          </cell>
          <cell r="T84">
            <v>8307.86</v>
          </cell>
          <cell r="U84">
            <v>8392.2900000000009</v>
          </cell>
          <cell r="V84">
            <v>8473.77</v>
          </cell>
          <cell r="W84">
            <v>8558.4450000000015</v>
          </cell>
          <cell r="X84">
            <v>8536.8000000000011</v>
          </cell>
          <cell r="Y84">
            <v>8527.2000000000007</v>
          </cell>
          <cell r="Z84">
            <v>8522.4000000000015</v>
          </cell>
          <cell r="AA84">
            <v>0</v>
          </cell>
          <cell r="AB84">
            <v>0</v>
          </cell>
          <cell r="AC84">
            <v>0</v>
          </cell>
          <cell r="AD84">
            <v>0</v>
          </cell>
          <cell r="AE84">
            <v>0</v>
          </cell>
          <cell r="AF84">
            <v>0</v>
          </cell>
          <cell r="AG84">
            <v>0</v>
          </cell>
          <cell r="AH84">
            <v>0</v>
          </cell>
          <cell r="AI84">
            <v>0</v>
          </cell>
          <cell r="AJ84">
            <v>0</v>
          </cell>
          <cell r="AK84">
            <v>0</v>
          </cell>
          <cell r="AL84">
            <v>0</v>
          </cell>
          <cell r="AM84">
            <v>77245.820000000007</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11460.12</v>
          </cell>
          <cell r="R85">
            <v>9619.1899999999987</v>
          </cell>
          <cell r="S85">
            <v>21260.365000000002</v>
          </cell>
          <cell r="T85">
            <v>19424.09</v>
          </cell>
          <cell r="U85">
            <v>19500.53</v>
          </cell>
          <cell r="V85">
            <v>19570.11</v>
          </cell>
          <cell r="W85">
            <v>19626.46</v>
          </cell>
          <cell r="X85">
            <v>19676.439999999995</v>
          </cell>
          <cell r="Y85">
            <v>19719.07</v>
          </cell>
          <cell r="Z85">
            <v>19754.350000000002</v>
          </cell>
          <cell r="AA85">
            <v>0</v>
          </cell>
          <cell r="AB85">
            <v>0</v>
          </cell>
          <cell r="AC85">
            <v>0</v>
          </cell>
          <cell r="AD85">
            <v>0</v>
          </cell>
          <cell r="AE85">
            <v>0</v>
          </cell>
          <cell r="AF85">
            <v>0</v>
          </cell>
          <cell r="AG85">
            <v>0</v>
          </cell>
          <cell r="AH85">
            <v>0</v>
          </cell>
          <cell r="AI85">
            <v>0</v>
          </cell>
          <cell r="AJ85">
            <v>0</v>
          </cell>
          <cell r="AK85">
            <v>0</v>
          </cell>
          <cell r="AL85">
            <v>0</v>
          </cell>
          <cell r="AM85">
            <v>179610.72500000001</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476831.51999999996</v>
          </cell>
          <cell r="R86">
            <v>409777.54500000004</v>
          </cell>
          <cell r="S86">
            <v>922053.82250000001</v>
          </cell>
          <cell r="T86">
            <v>850345.20000000007</v>
          </cell>
          <cell r="U86">
            <v>861922.35000000009</v>
          </cell>
          <cell r="V86">
            <v>873403.2</v>
          </cell>
          <cell r="W86">
            <v>884786.85</v>
          </cell>
          <cell r="X86">
            <v>896046.75</v>
          </cell>
          <cell r="Y86">
            <v>907144.2</v>
          </cell>
          <cell r="Z86">
            <v>918051.3</v>
          </cell>
          <cell r="AA86">
            <v>0</v>
          </cell>
          <cell r="AB86">
            <v>0</v>
          </cell>
          <cell r="AC86">
            <v>0</v>
          </cell>
          <cell r="AD86">
            <v>0</v>
          </cell>
          <cell r="AE86">
            <v>0</v>
          </cell>
          <cell r="AF86">
            <v>0</v>
          </cell>
          <cell r="AG86">
            <v>0</v>
          </cell>
          <cell r="AH86">
            <v>0</v>
          </cell>
          <cell r="AI86">
            <v>0</v>
          </cell>
          <cell r="AJ86">
            <v>0</v>
          </cell>
          <cell r="AK86">
            <v>0</v>
          </cell>
          <cell r="AL86">
            <v>0</v>
          </cell>
          <cell r="AM86">
            <v>8000362.7374999998</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20693.009999999998</v>
          </cell>
          <cell r="R87">
            <v>17139.900000000001</v>
          </cell>
          <cell r="S87">
            <v>37393.5</v>
          </cell>
          <cell r="T87">
            <v>33719.625</v>
          </cell>
          <cell r="U87">
            <v>33392.25</v>
          </cell>
          <cell r="V87">
            <v>33045.474999999999</v>
          </cell>
          <cell r="W87">
            <v>32684.15</v>
          </cell>
          <cell r="X87">
            <v>32305.85</v>
          </cell>
          <cell r="Y87">
            <v>31917.85</v>
          </cell>
          <cell r="Z87">
            <v>31525</v>
          </cell>
          <cell r="AA87">
            <v>0</v>
          </cell>
          <cell r="AB87">
            <v>0</v>
          </cell>
          <cell r="AC87">
            <v>0</v>
          </cell>
          <cell r="AD87">
            <v>0</v>
          </cell>
          <cell r="AE87">
            <v>0</v>
          </cell>
          <cell r="AF87">
            <v>0</v>
          </cell>
          <cell r="AG87">
            <v>0</v>
          </cell>
          <cell r="AH87">
            <v>0</v>
          </cell>
          <cell r="AI87">
            <v>0</v>
          </cell>
          <cell r="AJ87">
            <v>0</v>
          </cell>
          <cell r="AK87">
            <v>0</v>
          </cell>
          <cell r="AL87">
            <v>0</v>
          </cell>
          <cell r="AM87">
            <v>303816.61</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333714.78000000003</v>
          </cell>
          <cell r="R88">
            <v>284349.03000000003</v>
          </cell>
          <cell r="S88">
            <v>635574.39000000013</v>
          </cell>
          <cell r="T88">
            <v>588957.05500000005</v>
          </cell>
          <cell r="U88">
            <v>598764.4</v>
          </cell>
          <cell r="V88">
            <v>608278.02000000014</v>
          </cell>
          <cell r="W88">
            <v>617470.81000000006</v>
          </cell>
          <cell r="X88">
            <v>626355.56500000006</v>
          </cell>
          <cell r="Y88">
            <v>626596.65000000014</v>
          </cell>
          <cell r="Z88">
            <v>627894.45000000007</v>
          </cell>
          <cell r="AA88">
            <v>0</v>
          </cell>
          <cell r="AB88">
            <v>0</v>
          </cell>
          <cell r="AC88">
            <v>0</v>
          </cell>
          <cell r="AD88">
            <v>0</v>
          </cell>
          <cell r="AE88">
            <v>0</v>
          </cell>
          <cell r="AF88">
            <v>0</v>
          </cell>
          <cell r="AG88">
            <v>0</v>
          </cell>
          <cell r="AH88">
            <v>0</v>
          </cell>
          <cell r="AI88">
            <v>0</v>
          </cell>
          <cell r="AJ88">
            <v>0</v>
          </cell>
          <cell r="AK88">
            <v>0</v>
          </cell>
          <cell r="AL88">
            <v>0</v>
          </cell>
          <cell r="AM88">
            <v>5547955.1500000013</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121393.19999999998</v>
          </cell>
          <cell r="T89">
            <v>110138.4</v>
          </cell>
          <cell r="U89">
            <v>109836</v>
          </cell>
          <cell r="V89">
            <v>109464</v>
          </cell>
          <cell r="W89">
            <v>109022.39999999999</v>
          </cell>
          <cell r="X89">
            <v>108518.39999999999</v>
          </cell>
          <cell r="Y89">
            <v>107968.79999999999</v>
          </cell>
          <cell r="Z89">
            <v>107380.8</v>
          </cell>
          <cell r="AA89">
            <v>0</v>
          </cell>
          <cell r="AB89">
            <v>0</v>
          </cell>
          <cell r="AC89">
            <v>0</v>
          </cell>
          <cell r="AD89">
            <v>0</v>
          </cell>
          <cell r="AE89">
            <v>0</v>
          </cell>
          <cell r="AF89">
            <v>0</v>
          </cell>
          <cell r="AG89">
            <v>0</v>
          </cell>
          <cell r="AH89">
            <v>0</v>
          </cell>
          <cell r="AI89">
            <v>0</v>
          </cell>
          <cell r="AJ89">
            <v>0</v>
          </cell>
          <cell r="AK89">
            <v>0</v>
          </cell>
          <cell r="AL89">
            <v>0</v>
          </cell>
          <cell r="AM89">
            <v>1060795.9200000002</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1709865</v>
          </cell>
          <cell r="T90">
            <v>1582725.1500000001</v>
          </cell>
          <cell r="U90">
            <v>1608384.5999999999</v>
          </cell>
          <cell r="V90">
            <v>1634175.45</v>
          </cell>
          <cell r="W90">
            <v>1660091.4</v>
          </cell>
          <cell r="X90">
            <v>1686082.05</v>
          </cell>
          <cell r="Y90">
            <v>1712085.75</v>
          </cell>
          <cell r="Z90">
            <v>1738038.5999999999</v>
          </cell>
          <cell r="AA90">
            <v>0</v>
          </cell>
          <cell r="AB90">
            <v>0</v>
          </cell>
          <cell r="AC90">
            <v>0</v>
          </cell>
          <cell r="AD90">
            <v>0</v>
          </cell>
          <cell r="AE90">
            <v>0</v>
          </cell>
          <cell r="AF90">
            <v>0</v>
          </cell>
          <cell r="AG90">
            <v>0</v>
          </cell>
          <cell r="AH90">
            <v>0</v>
          </cell>
          <cell r="AI90">
            <v>0</v>
          </cell>
          <cell r="AJ90">
            <v>0</v>
          </cell>
          <cell r="AK90">
            <v>0</v>
          </cell>
          <cell r="AL90">
            <v>0</v>
          </cell>
          <cell r="AM90">
            <v>15736543.425000001</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1189601.76</v>
          </cell>
          <cell r="T91">
            <v>1097494.08</v>
          </cell>
          <cell r="U91">
            <v>1110096.96</v>
          </cell>
          <cell r="V91">
            <v>1121387.52</v>
          </cell>
          <cell r="W91">
            <v>1131662.8799999999</v>
          </cell>
          <cell r="X91">
            <v>1141418.8799999999</v>
          </cell>
          <cell r="Y91">
            <v>1151277.1199999999</v>
          </cell>
          <cell r="Z91">
            <v>1161878.8799999999</v>
          </cell>
          <cell r="AA91">
            <v>0</v>
          </cell>
          <cell r="AB91">
            <v>0</v>
          </cell>
          <cell r="AC91">
            <v>0</v>
          </cell>
          <cell r="AD91">
            <v>0</v>
          </cell>
          <cell r="AE91">
            <v>0</v>
          </cell>
          <cell r="AF91">
            <v>0</v>
          </cell>
          <cell r="AG91">
            <v>0</v>
          </cell>
          <cell r="AH91">
            <v>0</v>
          </cell>
          <cell r="AI91">
            <v>0</v>
          </cell>
          <cell r="AJ91">
            <v>0</v>
          </cell>
          <cell r="AK91">
            <v>0</v>
          </cell>
          <cell r="AL91">
            <v>0</v>
          </cell>
          <cell r="AM91">
            <v>10775847.84</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973377.125</v>
          </cell>
          <cell r="T92">
            <v>878526.75</v>
          </cell>
          <cell r="U92">
            <v>870045.625</v>
          </cell>
          <cell r="V92">
            <v>860213.125</v>
          </cell>
          <cell r="W92">
            <v>849297.625</v>
          </cell>
          <cell r="X92">
            <v>837660.125</v>
          </cell>
          <cell r="Y92">
            <v>825801.75</v>
          </cell>
          <cell r="Z92">
            <v>814285.37499999988</v>
          </cell>
          <cell r="AA92">
            <v>0</v>
          </cell>
          <cell r="AB92">
            <v>0</v>
          </cell>
          <cell r="AC92">
            <v>0</v>
          </cell>
          <cell r="AD92">
            <v>0</v>
          </cell>
          <cell r="AE92">
            <v>0</v>
          </cell>
          <cell r="AF92">
            <v>0</v>
          </cell>
          <cell r="AG92">
            <v>0</v>
          </cell>
          <cell r="AH92">
            <v>0</v>
          </cell>
          <cell r="AI92">
            <v>0</v>
          </cell>
          <cell r="AJ92">
            <v>0</v>
          </cell>
          <cell r="AK92">
            <v>0</v>
          </cell>
          <cell r="AL92">
            <v>0</v>
          </cell>
          <cell r="AM92">
            <v>8334837.3499999996</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2018489.7424999999</v>
          </cell>
          <cell r="T93">
            <v>1858939.6500000001</v>
          </cell>
          <cell r="U93">
            <v>1881683.0999999999</v>
          </cell>
          <cell r="V93">
            <v>1904057.1</v>
          </cell>
          <cell r="W93">
            <v>1926140.4</v>
          </cell>
          <cell r="X93">
            <v>1948036.5</v>
          </cell>
          <cell r="Y93">
            <v>1969841.7</v>
          </cell>
          <cell r="Z93">
            <v>1991647.3500000003</v>
          </cell>
          <cell r="AA93">
            <v>0</v>
          </cell>
          <cell r="AB93">
            <v>0</v>
          </cell>
          <cell r="AC93">
            <v>0</v>
          </cell>
          <cell r="AD93">
            <v>0</v>
          </cell>
          <cell r="AE93">
            <v>0</v>
          </cell>
          <cell r="AF93">
            <v>0</v>
          </cell>
          <cell r="AG93">
            <v>0</v>
          </cell>
          <cell r="AH93">
            <v>0</v>
          </cell>
          <cell r="AI93">
            <v>0</v>
          </cell>
          <cell r="AJ93">
            <v>0</v>
          </cell>
          <cell r="AK93">
            <v>0</v>
          </cell>
          <cell r="AL93">
            <v>0</v>
          </cell>
          <cell r="AM93">
            <v>18292525.100000001</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13232.700000000003</v>
          </cell>
          <cell r="R94">
            <v>10954.125000000002</v>
          </cell>
          <cell r="S94">
            <v>23901.974999999999</v>
          </cell>
          <cell r="T94">
            <v>21564</v>
          </cell>
          <cell r="U94">
            <v>21366</v>
          </cell>
          <cell r="V94">
            <v>21143.250000000004</v>
          </cell>
          <cell r="W94">
            <v>20898</v>
          </cell>
          <cell r="X94">
            <v>20628</v>
          </cell>
          <cell r="Y94">
            <v>20346.75</v>
          </cell>
          <cell r="Z94">
            <v>20049.75</v>
          </cell>
          <cell r="AA94">
            <v>0</v>
          </cell>
          <cell r="AB94">
            <v>0</v>
          </cell>
          <cell r="AC94">
            <v>0</v>
          </cell>
          <cell r="AD94">
            <v>0</v>
          </cell>
          <cell r="AE94">
            <v>0</v>
          </cell>
          <cell r="AF94">
            <v>0</v>
          </cell>
          <cell r="AG94">
            <v>0</v>
          </cell>
          <cell r="AH94">
            <v>0</v>
          </cell>
          <cell r="AI94">
            <v>0</v>
          </cell>
          <cell r="AJ94">
            <v>0</v>
          </cell>
          <cell r="AK94">
            <v>0</v>
          </cell>
          <cell r="AL94">
            <v>0</v>
          </cell>
          <cell r="AM94">
            <v>194084.55</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110118.75</v>
          </cell>
          <cell r="R95">
            <v>95064.24500000001</v>
          </cell>
          <cell r="S95">
            <v>214385.74500000002</v>
          </cell>
          <cell r="T95">
            <v>200749.05000000002</v>
          </cell>
          <cell r="U95">
            <v>205912.78500000003</v>
          </cell>
          <cell r="V95">
            <v>210964.94999999998</v>
          </cell>
          <cell r="W95">
            <v>215895.01500000001</v>
          </cell>
          <cell r="X95">
            <v>220716.55000000002</v>
          </cell>
          <cell r="Y95">
            <v>225440.71500000003</v>
          </cell>
          <cell r="Z95">
            <v>230088.82000000004</v>
          </cell>
          <cell r="AA95">
            <v>0</v>
          </cell>
          <cell r="AB95">
            <v>0</v>
          </cell>
          <cell r="AC95">
            <v>0</v>
          </cell>
          <cell r="AD95">
            <v>0</v>
          </cell>
          <cell r="AE95">
            <v>0</v>
          </cell>
          <cell r="AF95">
            <v>0</v>
          </cell>
          <cell r="AG95">
            <v>0</v>
          </cell>
          <cell r="AH95">
            <v>0</v>
          </cell>
          <cell r="AI95">
            <v>0</v>
          </cell>
          <cell r="AJ95">
            <v>0</v>
          </cell>
          <cell r="AK95">
            <v>0</v>
          </cell>
          <cell r="AL95">
            <v>0</v>
          </cell>
          <cell r="AM95">
            <v>1929336.6250000002</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399839.76000000007</v>
          </cell>
          <cell r="R96">
            <v>349546.44000000006</v>
          </cell>
          <cell r="S96">
            <v>796435.6</v>
          </cell>
          <cell r="T96">
            <v>755627.6399999999</v>
          </cell>
          <cell r="U96">
            <v>784759.38</v>
          </cell>
          <cell r="V96">
            <v>814468.12000000011</v>
          </cell>
          <cell r="W96">
            <v>844753.99</v>
          </cell>
          <cell r="X96">
            <v>875585.67000000016</v>
          </cell>
          <cell r="Y96">
            <v>906914.52500000014</v>
          </cell>
          <cell r="Z96">
            <v>938691.8400000002</v>
          </cell>
          <cell r="AA96">
            <v>0</v>
          </cell>
          <cell r="AB96">
            <v>0</v>
          </cell>
          <cell r="AC96">
            <v>0</v>
          </cell>
          <cell r="AD96">
            <v>0</v>
          </cell>
          <cell r="AE96">
            <v>0</v>
          </cell>
          <cell r="AF96">
            <v>0</v>
          </cell>
          <cell r="AG96">
            <v>0</v>
          </cell>
          <cell r="AH96">
            <v>0</v>
          </cell>
          <cell r="AI96">
            <v>0</v>
          </cell>
          <cell r="AJ96">
            <v>0</v>
          </cell>
          <cell r="AK96">
            <v>0</v>
          </cell>
          <cell r="AL96">
            <v>0</v>
          </cell>
          <cell r="AM96">
            <v>7466622.9650000008</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328661.55</v>
          </cell>
          <cell r="R97">
            <v>273456</v>
          </cell>
          <cell r="S97">
            <v>600272.1</v>
          </cell>
          <cell r="T97">
            <v>544425.75</v>
          </cell>
          <cell r="U97">
            <v>542742.75</v>
          </cell>
          <cell r="V97">
            <v>540699.75</v>
          </cell>
          <cell r="W97">
            <v>538251.75</v>
          </cell>
          <cell r="X97">
            <v>535405.5</v>
          </cell>
          <cell r="Y97">
            <v>532208.25</v>
          </cell>
          <cell r="Z97">
            <v>528714</v>
          </cell>
          <cell r="AA97">
            <v>0</v>
          </cell>
          <cell r="AB97">
            <v>0</v>
          </cell>
          <cell r="AC97">
            <v>0</v>
          </cell>
          <cell r="AD97">
            <v>0</v>
          </cell>
          <cell r="AE97">
            <v>0</v>
          </cell>
          <cell r="AF97">
            <v>0</v>
          </cell>
          <cell r="AG97">
            <v>0</v>
          </cell>
          <cell r="AH97">
            <v>0</v>
          </cell>
          <cell r="AI97">
            <v>0</v>
          </cell>
          <cell r="AJ97">
            <v>0</v>
          </cell>
          <cell r="AK97">
            <v>0</v>
          </cell>
          <cell r="AL97">
            <v>0</v>
          </cell>
          <cell r="AM97">
            <v>4964837.4000000004</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26596047.059999995</v>
          </cell>
          <cell r="R98">
            <v>21811451.0625</v>
          </cell>
          <cell r="S98">
            <v>46947904.987499997</v>
          </cell>
          <cell r="T98">
            <v>41799896.324999996</v>
          </cell>
          <cell r="U98">
            <v>40798308.375</v>
          </cell>
          <cell r="V98">
            <v>39803623.199999996</v>
          </cell>
          <cell r="W98">
            <v>38854492.875</v>
          </cell>
          <cell r="X98">
            <v>37969383.375</v>
          </cell>
          <cell r="Y98">
            <v>37166815.125</v>
          </cell>
          <cell r="Z98">
            <v>36469986.299999997</v>
          </cell>
          <cell r="AA98">
            <v>0</v>
          </cell>
          <cell r="AB98">
            <v>0</v>
          </cell>
          <cell r="AC98">
            <v>0</v>
          </cell>
          <cell r="AD98">
            <v>0</v>
          </cell>
          <cell r="AE98">
            <v>0</v>
          </cell>
          <cell r="AF98">
            <v>0</v>
          </cell>
          <cell r="AG98">
            <v>0</v>
          </cell>
          <cell r="AH98">
            <v>0</v>
          </cell>
          <cell r="AI98">
            <v>0</v>
          </cell>
          <cell r="AJ98">
            <v>0</v>
          </cell>
          <cell r="AK98">
            <v>0</v>
          </cell>
          <cell r="AL98">
            <v>0</v>
          </cell>
          <cell r="AM98">
            <v>368217908.685</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1221395.22</v>
          </cell>
          <cell r="R99">
            <v>1013140.8</v>
          </cell>
          <cell r="S99">
            <v>2217284.6400000006</v>
          </cell>
          <cell r="T99">
            <v>2006570.6</v>
          </cell>
          <cell r="U99">
            <v>1996298.8</v>
          </cell>
          <cell r="V99">
            <v>1985799.3000000003</v>
          </cell>
          <cell r="W99">
            <v>1975051.4000000001</v>
          </cell>
          <cell r="X99">
            <v>1964029.8</v>
          </cell>
          <cell r="Y99">
            <v>1952752.9000000001</v>
          </cell>
          <cell r="Z99">
            <v>1941298.9000000001</v>
          </cell>
          <cell r="AA99">
            <v>0</v>
          </cell>
          <cell r="AB99">
            <v>0</v>
          </cell>
          <cell r="AC99">
            <v>0</v>
          </cell>
          <cell r="AD99">
            <v>0</v>
          </cell>
          <cell r="AE99">
            <v>0</v>
          </cell>
          <cell r="AF99">
            <v>0</v>
          </cell>
          <cell r="AG99">
            <v>0</v>
          </cell>
          <cell r="AH99">
            <v>0</v>
          </cell>
          <cell r="AI99">
            <v>0</v>
          </cell>
          <cell r="AJ99">
            <v>0</v>
          </cell>
          <cell r="AK99">
            <v>0</v>
          </cell>
          <cell r="AL99">
            <v>0</v>
          </cell>
          <cell r="AM99">
            <v>18273622.360000003</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62454.12</v>
          </cell>
          <cell r="T100">
            <v>58028.450000000004</v>
          </cell>
          <cell r="U100">
            <v>59229.950000000004</v>
          </cell>
          <cell r="V100">
            <v>60526.095000000001</v>
          </cell>
          <cell r="W100">
            <v>61150.290000000008</v>
          </cell>
          <cell r="X100">
            <v>61985.01</v>
          </cell>
          <cell r="Y100">
            <v>62890.229999999996</v>
          </cell>
          <cell r="Z100">
            <v>63862.66</v>
          </cell>
          <cell r="AA100">
            <v>0</v>
          </cell>
          <cell r="AB100">
            <v>0</v>
          </cell>
          <cell r="AC100">
            <v>0</v>
          </cell>
          <cell r="AD100">
            <v>0</v>
          </cell>
          <cell r="AE100">
            <v>0</v>
          </cell>
          <cell r="AF100">
            <v>0</v>
          </cell>
          <cell r="AG100">
            <v>0</v>
          </cell>
          <cell r="AH100">
            <v>0</v>
          </cell>
          <cell r="AI100">
            <v>0</v>
          </cell>
          <cell r="AJ100">
            <v>0</v>
          </cell>
          <cell r="AK100">
            <v>0</v>
          </cell>
          <cell r="AL100">
            <v>0</v>
          </cell>
          <cell r="AM100">
            <v>577571.33000000007</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407379.27500000002</v>
          </cell>
          <cell r="T101">
            <v>380003.31000000006</v>
          </cell>
          <cell r="U101">
            <v>384384.00000000006</v>
          </cell>
          <cell r="V101">
            <v>390271.69999999995</v>
          </cell>
          <cell r="W101">
            <v>396876.48</v>
          </cell>
          <cell r="X101">
            <v>404024.98499999999</v>
          </cell>
          <cell r="Y101">
            <v>411594.36500000011</v>
          </cell>
          <cell r="Z101">
            <v>419538.66500000004</v>
          </cell>
          <cell r="AA101">
            <v>0</v>
          </cell>
          <cell r="AB101">
            <v>0</v>
          </cell>
          <cell r="AC101">
            <v>0</v>
          </cell>
          <cell r="AD101">
            <v>0</v>
          </cell>
          <cell r="AE101">
            <v>0</v>
          </cell>
          <cell r="AF101">
            <v>0</v>
          </cell>
          <cell r="AG101">
            <v>0</v>
          </cell>
          <cell r="AH101">
            <v>0</v>
          </cell>
          <cell r="AI101">
            <v>0</v>
          </cell>
          <cell r="AJ101">
            <v>0</v>
          </cell>
          <cell r="AK101">
            <v>0</v>
          </cell>
          <cell r="AL101">
            <v>0</v>
          </cell>
          <cell r="AM101">
            <v>3760026.2675000001</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655.08849799509517</v>
          </cell>
          <cell r="R102">
            <v>552.15306348954562</v>
          </cell>
          <cell r="S102">
            <v>1219.6505017901254</v>
          </cell>
          <cell r="T102">
            <v>1113.6142211086358</v>
          </cell>
          <cell r="U102">
            <v>1115.4238399173958</v>
          </cell>
          <cell r="V102">
            <v>1114.567146255426</v>
          </cell>
          <cell r="W102">
            <v>1113.694158073718</v>
          </cell>
          <cell r="X102">
            <v>1114.303943978824</v>
          </cell>
          <cell r="Y102">
            <v>1109.7629863260768</v>
          </cell>
          <cell r="Z102">
            <v>1104.3165244079403</v>
          </cell>
          <cell r="AA102">
            <v>0</v>
          </cell>
          <cell r="AB102">
            <v>0</v>
          </cell>
          <cell r="AC102">
            <v>0</v>
          </cell>
          <cell r="AD102">
            <v>0</v>
          </cell>
          <cell r="AE102">
            <v>0</v>
          </cell>
          <cell r="AF102">
            <v>0</v>
          </cell>
          <cell r="AG102">
            <v>0</v>
          </cell>
          <cell r="AH102">
            <v>0</v>
          </cell>
          <cell r="AI102">
            <v>0</v>
          </cell>
          <cell r="AJ102">
            <v>0</v>
          </cell>
          <cell r="AK102">
            <v>0</v>
          </cell>
          <cell r="AL102">
            <v>0</v>
          </cell>
          <cell r="AM102">
            <v>10212.574883342784</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1892642.7649999999</v>
          </cell>
          <cell r="T103">
            <v>1742127.38</v>
          </cell>
          <cell r="U103">
            <v>1761642.72</v>
          </cell>
          <cell r="V103">
            <v>1781564.61</v>
          </cell>
          <cell r="W103">
            <v>1801795.29</v>
          </cell>
          <cell r="X103">
            <v>1821898.13</v>
          </cell>
          <cell r="Y103">
            <v>1841653.6400000001</v>
          </cell>
          <cell r="Z103">
            <v>1861226.32</v>
          </cell>
          <cell r="AA103">
            <v>0</v>
          </cell>
          <cell r="AB103">
            <v>0</v>
          </cell>
          <cell r="AC103">
            <v>0</v>
          </cell>
          <cell r="AD103">
            <v>0</v>
          </cell>
          <cell r="AE103">
            <v>0</v>
          </cell>
          <cell r="AF103">
            <v>0</v>
          </cell>
          <cell r="AG103">
            <v>0</v>
          </cell>
          <cell r="AH103">
            <v>0</v>
          </cell>
          <cell r="AI103">
            <v>0</v>
          </cell>
          <cell r="AJ103">
            <v>0</v>
          </cell>
          <cell r="AK103">
            <v>0</v>
          </cell>
          <cell r="AL103">
            <v>0</v>
          </cell>
          <cell r="AM103">
            <v>17187620.114999998</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150386.4</v>
          </cell>
          <cell r="R104">
            <v>124173.59999999999</v>
          </cell>
          <cell r="S104">
            <v>270624.48</v>
          </cell>
          <cell r="T104">
            <v>244195.20000000001</v>
          </cell>
          <cell r="U104">
            <v>242186.4</v>
          </cell>
          <cell r="V104">
            <v>240086.39999999999</v>
          </cell>
          <cell r="W104">
            <v>237820.79999999999</v>
          </cell>
          <cell r="X104">
            <v>235372.79999999999</v>
          </cell>
          <cell r="Y104">
            <v>232740</v>
          </cell>
          <cell r="Z104">
            <v>229900.79999999999</v>
          </cell>
          <cell r="AA104">
            <v>0</v>
          </cell>
          <cell r="AB104">
            <v>0</v>
          </cell>
          <cell r="AC104">
            <v>0</v>
          </cell>
          <cell r="AD104">
            <v>0</v>
          </cell>
          <cell r="AE104">
            <v>0</v>
          </cell>
          <cell r="AF104">
            <v>0</v>
          </cell>
          <cell r="AG104">
            <v>0</v>
          </cell>
          <cell r="AH104">
            <v>0</v>
          </cell>
          <cell r="AI104">
            <v>0</v>
          </cell>
          <cell r="AJ104">
            <v>0</v>
          </cell>
          <cell r="AK104">
            <v>0</v>
          </cell>
          <cell r="AL104">
            <v>0</v>
          </cell>
          <cell r="AM104">
            <v>2207486.88</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53709.285000000003</v>
          </cell>
          <cell r="T105">
            <v>49184.070000000007</v>
          </cell>
          <cell r="U105">
            <v>49407.435000000012</v>
          </cell>
          <cell r="V105">
            <v>49541</v>
          </cell>
          <cell r="W105">
            <v>49600.460000000006</v>
          </cell>
          <cell r="X105">
            <v>49050.000000000007</v>
          </cell>
          <cell r="Y105">
            <v>48487.500000000007</v>
          </cell>
          <cell r="Z105">
            <v>47920.500000000015</v>
          </cell>
          <cell r="AA105">
            <v>0</v>
          </cell>
          <cell r="AB105">
            <v>0</v>
          </cell>
          <cell r="AC105">
            <v>0</v>
          </cell>
          <cell r="AD105">
            <v>0</v>
          </cell>
          <cell r="AE105">
            <v>0</v>
          </cell>
          <cell r="AF105">
            <v>0</v>
          </cell>
          <cell r="AG105">
            <v>0</v>
          </cell>
          <cell r="AH105">
            <v>0</v>
          </cell>
          <cell r="AI105">
            <v>0</v>
          </cell>
          <cell r="AJ105">
            <v>0</v>
          </cell>
          <cell r="AK105">
            <v>0</v>
          </cell>
          <cell r="AL105">
            <v>0</v>
          </cell>
          <cell r="AM105">
            <v>473446.08750000002</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1381.1644352070477</v>
          </cell>
          <cell r="R106">
            <v>1133.3238510697838</v>
          </cell>
          <cell r="S106">
            <v>2463.6790690587031</v>
          </cell>
          <cell r="T106">
            <v>2222.6361781538053</v>
          </cell>
          <cell r="U106">
            <v>2204.7496742514036</v>
          </cell>
          <cell r="V106">
            <v>2188.0223974241258</v>
          </cell>
          <cell r="W106">
            <v>2170.9841921053926</v>
          </cell>
          <cell r="X106">
            <v>2151.9080751551573</v>
          </cell>
          <cell r="Y106">
            <v>2133.4670523615828</v>
          </cell>
          <cell r="Z106">
            <v>2116.073264006016</v>
          </cell>
          <cell r="AA106">
            <v>0</v>
          </cell>
          <cell r="AB106">
            <v>0</v>
          </cell>
          <cell r="AC106">
            <v>0</v>
          </cell>
          <cell r="AD106">
            <v>0</v>
          </cell>
          <cell r="AE106">
            <v>0</v>
          </cell>
          <cell r="AF106">
            <v>0</v>
          </cell>
          <cell r="AG106">
            <v>0</v>
          </cell>
          <cell r="AH106">
            <v>0</v>
          </cell>
          <cell r="AI106">
            <v>0</v>
          </cell>
          <cell r="AJ106">
            <v>0</v>
          </cell>
          <cell r="AK106">
            <v>0</v>
          </cell>
          <cell r="AL106">
            <v>0</v>
          </cell>
          <cell r="AM106">
            <v>20166.008188793017</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276191.51999999996</v>
          </cell>
          <cell r="R107">
            <v>231903.065</v>
          </cell>
          <cell r="S107">
            <v>512858.30249999999</v>
          </cell>
          <cell r="T107">
            <v>463459.50000000006</v>
          </cell>
          <cell r="U107">
            <v>460876.5</v>
          </cell>
          <cell r="V107">
            <v>458244</v>
          </cell>
          <cell r="W107">
            <v>455564.25</v>
          </cell>
          <cell r="X107">
            <v>452823.75</v>
          </cell>
          <cell r="Y107">
            <v>450011.25</v>
          </cell>
          <cell r="Z107">
            <v>447129</v>
          </cell>
          <cell r="AA107">
            <v>0</v>
          </cell>
          <cell r="AB107">
            <v>0</v>
          </cell>
          <cell r="AC107">
            <v>0</v>
          </cell>
          <cell r="AD107">
            <v>0</v>
          </cell>
          <cell r="AE107">
            <v>0</v>
          </cell>
          <cell r="AF107">
            <v>0</v>
          </cell>
          <cell r="AG107">
            <v>0</v>
          </cell>
          <cell r="AH107">
            <v>0</v>
          </cell>
          <cell r="AI107">
            <v>0</v>
          </cell>
          <cell r="AJ107">
            <v>0</v>
          </cell>
          <cell r="AK107">
            <v>0</v>
          </cell>
          <cell r="AL107">
            <v>0</v>
          </cell>
          <cell r="AM107">
            <v>4209061.1375000002</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3007771.875</v>
          </cell>
          <cell r="R108">
            <v>2601517.9274999998</v>
          </cell>
          <cell r="S108">
            <v>5880515.7199999997</v>
          </cell>
          <cell r="T108">
            <v>5524802.79</v>
          </cell>
          <cell r="U108">
            <v>5686977.1199999992</v>
          </cell>
          <cell r="V108">
            <v>5849705.7800000003</v>
          </cell>
          <cell r="W108">
            <v>6012977.71</v>
          </cell>
          <cell r="X108">
            <v>6176910.0750000011</v>
          </cell>
          <cell r="Y108">
            <v>6341499.7100000009</v>
          </cell>
          <cell r="Z108">
            <v>6506543.8050000006</v>
          </cell>
          <cell r="AA108">
            <v>0</v>
          </cell>
          <cell r="AB108">
            <v>0</v>
          </cell>
          <cell r="AC108">
            <v>0</v>
          </cell>
          <cell r="AD108">
            <v>0</v>
          </cell>
          <cell r="AE108">
            <v>0</v>
          </cell>
          <cell r="AF108">
            <v>0</v>
          </cell>
          <cell r="AG108">
            <v>0</v>
          </cell>
          <cell r="AH108">
            <v>0</v>
          </cell>
          <cell r="AI108">
            <v>0</v>
          </cell>
          <cell r="AJ108">
            <v>0</v>
          </cell>
          <cell r="AK108">
            <v>0</v>
          </cell>
          <cell r="AL108">
            <v>0</v>
          </cell>
          <cell r="AM108">
            <v>53589222.512500003</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478838.25</v>
          </cell>
          <cell r="R109">
            <v>399042.26999999996</v>
          </cell>
          <cell r="S109">
            <v>877728.80249999987</v>
          </cell>
          <cell r="T109">
            <v>797704.875</v>
          </cell>
          <cell r="U109">
            <v>797355.89999999991</v>
          </cell>
          <cell r="V109">
            <v>796878.22499999998</v>
          </cell>
          <cell r="W109">
            <v>796227.29999999993</v>
          </cell>
          <cell r="X109">
            <v>795361.04999999993</v>
          </cell>
          <cell r="Y109">
            <v>794239.875</v>
          </cell>
          <cell r="Z109">
            <v>792873.67499999993</v>
          </cell>
          <cell r="AA109">
            <v>0</v>
          </cell>
          <cell r="AB109">
            <v>0</v>
          </cell>
          <cell r="AC109">
            <v>0</v>
          </cell>
          <cell r="AD109">
            <v>0</v>
          </cell>
          <cell r="AE109">
            <v>0</v>
          </cell>
          <cell r="AF109">
            <v>0</v>
          </cell>
          <cell r="AG109">
            <v>0</v>
          </cell>
          <cell r="AH109">
            <v>0</v>
          </cell>
          <cell r="AI109">
            <v>0</v>
          </cell>
          <cell r="AJ109">
            <v>0</v>
          </cell>
          <cell r="AK109">
            <v>0</v>
          </cell>
          <cell r="AL109">
            <v>0</v>
          </cell>
          <cell r="AM109">
            <v>7326250.2224999992</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2603813.5350000001</v>
          </cell>
          <cell r="R110">
            <v>2165342.25</v>
          </cell>
          <cell r="S110">
            <v>4746569.3400000008</v>
          </cell>
          <cell r="T110">
            <v>4297955.4750000006</v>
          </cell>
          <cell r="U110">
            <v>4276958.4000000004</v>
          </cell>
          <cell r="V110">
            <v>4254784.875</v>
          </cell>
          <cell r="W110">
            <v>4232553.2249999996</v>
          </cell>
          <cell r="X110">
            <v>4211067.9000000004</v>
          </cell>
          <cell r="Y110">
            <v>4191242.625</v>
          </cell>
          <cell r="Z110">
            <v>4174149.2250000006</v>
          </cell>
          <cell r="AA110">
            <v>0</v>
          </cell>
          <cell r="AB110">
            <v>0</v>
          </cell>
          <cell r="AC110">
            <v>0</v>
          </cell>
          <cell r="AD110">
            <v>0</v>
          </cell>
          <cell r="AE110">
            <v>0</v>
          </cell>
          <cell r="AF110">
            <v>0</v>
          </cell>
          <cell r="AG110">
            <v>0</v>
          </cell>
          <cell r="AH110">
            <v>0</v>
          </cell>
          <cell r="AI110">
            <v>0</v>
          </cell>
          <cell r="AJ110">
            <v>0</v>
          </cell>
          <cell r="AK110">
            <v>0</v>
          </cell>
          <cell r="AL110">
            <v>0</v>
          </cell>
          <cell r="AM110">
            <v>39154436.850000001</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172816.02000000002</v>
          </cell>
          <cell r="R111">
            <v>143462.5</v>
          </cell>
          <cell r="S111">
            <v>313649.62000000005</v>
          </cell>
          <cell r="T111">
            <v>283157.60000000003</v>
          </cell>
          <cell r="U111">
            <v>280551.7</v>
          </cell>
          <cell r="V111">
            <v>277490.40000000002</v>
          </cell>
          <cell r="W111">
            <v>274012.80000000005</v>
          </cell>
          <cell r="X111">
            <v>270210.90000000002</v>
          </cell>
          <cell r="Y111">
            <v>266195.10000000003</v>
          </cell>
          <cell r="Z111">
            <v>262050.50000000003</v>
          </cell>
          <cell r="AA111">
            <v>0</v>
          </cell>
          <cell r="AB111">
            <v>0</v>
          </cell>
          <cell r="AC111">
            <v>0</v>
          </cell>
          <cell r="AD111">
            <v>0</v>
          </cell>
          <cell r="AE111">
            <v>0</v>
          </cell>
          <cell r="AF111">
            <v>0</v>
          </cell>
          <cell r="AG111">
            <v>0</v>
          </cell>
          <cell r="AH111">
            <v>0</v>
          </cell>
          <cell r="AI111">
            <v>0</v>
          </cell>
          <cell r="AJ111">
            <v>0</v>
          </cell>
          <cell r="AK111">
            <v>0</v>
          </cell>
          <cell r="AL111">
            <v>0</v>
          </cell>
          <cell r="AM111">
            <v>2543597.1400000006</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13636.080000000002</v>
          </cell>
          <cell r="R112">
            <v>11941.425000000001</v>
          </cell>
          <cell r="S112">
            <v>27210.562500000007</v>
          </cell>
          <cell r="T112">
            <v>25791.930000000008</v>
          </cell>
          <cell r="U112">
            <v>26736.090000000007</v>
          </cell>
          <cell r="V112">
            <v>27673.050000000003</v>
          </cell>
          <cell r="W112">
            <v>28601.045000000006</v>
          </cell>
          <cell r="X112">
            <v>29524.950000000012</v>
          </cell>
          <cell r="Y112">
            <v>30446.525000000009</v>
          </cell>
          <cell r="Z112">
            <v>31368.230000000007</v>
          </cell>
          <cell r="AA112">
            <v>0</v>
          </cell>
          <cell r="AB112">
            <v>0</v>
          </cell>
          <cell r="AC112">
            <v>0</v>
          </cell>
          <cell r="AD112">
            <v>0</v>
          </cell>
          <cell r="AE112">
            <v>0</v>
          </cell>
          <cell r="AF112">
            <v>0</v>
          </cell>
          <cell r="AG112">
            <v>0</v>
          </cell>
          <cell r="AH112">
            <v>0</v>
          </cell>
          <cell r="AI112">
            <v>0</v>
          </cell>
          <cell r="AJ112">
            <v>0</v>
          </cell>
          <cell r="AK112">
            <v>0</v>
          </cell>
          <cell r="AL112">
            <v>0</v>
          </cell>
          <cell r="AM112">
            <v>252929.8875000001</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634003.67249999999</v>
          </cell>
          <cell r="T113">
            <v>580215.73499999999</v>
          </cell>
          <cell r="U113">
            <v>583099.60499999998</v>
          </cell>
          <cell r="V113">
            <v>585735.48</v>
          </cell>
          <cell r="W113">
            <v>588326.80499999993</v>
          </cell>
          <cell r="X113">
            <v>591048.31499999994</v>
          </cell>
          <cell r="Y113">
            <v>594086.625</v>
          </cell>
          <cell r="Z113">
            <v>597651.12</v>
          </cell>
          <cell r="AA113">
            <v>0</v>
          </cell>
          <cell r="AB113">
            <v>0</v>
          </cell>
          <cell r="AC113">
            <v>0</v>
          </cell>
          <cell r="AD113">
            <v>0</v>
          </cell>
          <cell r="AE113">
            <v>0</v>
          </cell>
          <cell r="AF113">
            <v>0</v>
          </cell>
          <cell r="AG113">
            <v>0</v>
          </cell>
          <cell r="AH113">
            <v>0</v>
          </cell>
          <cell r="AI113">
            <v>0</v>
          </cell>
          <cell r="AJ113">
            <v>0</v>
          </cell>
          <cell r="AK113">
            <v>0</v>
          </cell>
          <cell r="AL113">
            <v>0</v>
          </cell>
          <cell r="AM113">
            <v>5660270.5499999998</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2904251.52</v>
          </cell>
          <cell r="R114">
            <v>2494471.9300000002</v>
          </cell>
          <cell r="S114">
            <v>5608020.0250000004</v>
          </cell>
          <cell r="T114">
            <v>5233052.3099999996</v>
          </cell>
          <cell r="U114">
            <v>5352647.0650000013</v>
          </cell>
          <cell r="V114">
            <v>5469771.6600000001</v>
          </cell>
          <cell r="W114">
            <v>5583992.9399999995</v>
          </cell>
          <cell r="X114">
            <v>5695336.6500000013</v>
          </cell>
          <cell r="Y114">
            <v>5803854.2300000014</v>
          </cell>
          <cell r="Z114">
            <v>5909504.8800000008</v>
          </cell>
          <cell r="AA114">
            <v>0</v>
          </cell>
          <cell r="AB114">
            <v>0</v>
          </cell>
          <cell r="AC114">
            <v>0</v>
          </cell>
          <cell r="AD114">
            <v>0</v>
          </cell>
          <cell r="AE114">
            <v>0</v>
          </cell>
          <cell r="AF114">
            <v>0</v>
          </cell>
          <cell r="AG114">
            <v>0</v>
          </cell>
          <cell r="AH114">
            <v>0</v>
          </cell>
          <cell r="AI114">
            <v>0</v>
          </cell>
          <cell r="AJ114">
            <v>0</v>
          </cell>
          <cell r="AK114">
            <v>0</v>
          </cell>
          <cell r="AL114">
            <v>0</v>
          </cell>
          <cell r="AM114">
            <v>50054903.210000008</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25641.494999999999</v>
          </cell>
          <cell r="R115">
            <v>21079.575000000001</v>
          </cell>
          <cell r="S115">
            <v>45671.174999999996</v>
          </cell>
          <cell r="T115">
            <v>40993.424999999996</v>
          </cell>
          <cell r="U115">
            <v>40431.599999999991</v>
          </cell>
          <cell r="V115">
            <v>39901.950000000004</v>
          </cell>
          <cell r="W115">
            <v>39409.425000000003</v>
          </cell>
          <cell r="X115">
            <v>38954.025000000001</v>
          </cell>
          <cell r="Y115">
            <v>38535.75</v>
          </cell>
          <cell r="Z115">
            <v>38154.6</v>
          </cell>
          <cell r="AA115">
            <v>0</v>
          </cell>
          <cell r="AB115">
            <v>0</v>
          </cell>
          <cell r="AC115">
            <v>0</v>
          </cell>
          <cell r="AD115">
            <v>0</v>
          </cell>
          <cell r="AE115">
            <v>0</v>
          </cell>
          <cell r="AF115">
            <v>0</v>
          </cell>
          <cell r="AG115">
            <v>0</v>
          </cell>
          <cell r="AH115">
            <v>0</v>
          </cell>
          <cell r="AI115">
            <v>0</v>
          </cell>
          <cell r="AJ115">
            <v>0</v>
          </cell>
          <cell r="AK115">
            <v>0</v>
          </cell>
          <cell r="AL115">
            <v>0</v>
          </cell>
          <cell r="AM115">
            <v>368773.01999999996</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66500.175000000003</v>
          </cell>
          <cell r="R116">
            <v>56726.777500000004</v>
          </cell>
          <cell r="S116">
            <v>126827.34000000001</v>
          </cell>
          <cell r="T116">
            <v>117584.89500000002</v>
          </cell>
          <cell r="U116">
            <v>119669.59</v>
          </cell>
          <cell r="V116">
            <v>121808.93500000001</v>
          </cell>
          <cell r="W116">
            <v>122376.59999999999</v>
          </cell>
          <cell r="X116">
            <v>123234.3</v>
          </cell>
          <cell r="Y116">
            <v>124108.65</v>
          </cell>
          <cell r="Z116">
            <v>125009.1</v>
          </cell>
          <cell r="AA116">
            <v>0</v>
          </cell>
          <cell r="AB116">
            <v>0</v>
          </cell>
          <cell r="AC116">
            <v>0</v>
          </cell>
          <cell r="AD116">
            <v>0</v>
          </cell>
          <cell r="AE116">
            <v>0</v>
          </cell>
          <cell r="AF116">
            <v>0</v>
          </cell>
          <cell r="AG116">
            <v>0</v>
          </cell>
          <cell r="AH116">
            <v>0</v>
          </cell>
          <cell r="AI116">
            <v>0</v>
          </cell>
          <cell r="AJ116">
            <v>0</v>
          </cell>
          <cell r="AK116">
            <v>0</v>
          </cell>
          <cell r="AL116">
            <v>0</v>
          </cell>
          <cell r="AM116">
            <v>1103846.3625000003</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221680.16499999998</v>
          </cell>
          <cell r="T117">
            <v>206214.54000000004</v>
          </cell>
          <cell r="U117">
            <v>210437.35999999996</v>
          </cell>
          <cell r="V117">
            <v>214661.16</v>
          </cell>
          <cell r="W117">
            <v>218896.72</v>
          </cell>
          <cell r="X117">
            <v>223133.25999999998</v>
          </cell>
          <cell r="Y117">
            <v>227357.55</v>
          </cell>
          <cell r="Z117">
            <v>231569.10000000003</v>
          </cell>
          <cell r="AA117">
            <v>0</v>
          </cell>
          <cell r="AB117">
            <v>0</v>
          </cell>
          <cell r="AC117">
            <v>0</v>
          </cell>
          <cell r="AD117">
            <v>0</v>
          </cell>
          <cell r="AE117">
            <v>0</v>
          </cell>
          <cell r="AF117">
            <v>0</v>
          </cell>
          <cell r="AG117">
            <v>0</v>
          </cell>
          <cell r="AH117">
            <v>0</v>
          </cell>
          <cell r="AI117">
            <v>0</v>
          </cell>
          <cell r="AJ117">
            <v>0</v>
          </cell>
          <cell r="AK117">
            <v>0</v>
          </cell>
          <cell r="AL117">
            <v>0</v>
          </cell>
          <cell r="AM117">
            <v>2062381.3350000002</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129982.89</v>
          </cell>
          <cell r="T118">
            <v>115080.50000000001</v>
          </cell>
          <cell r="U118">
            <v>111660.40000000001</v>
          </cell>
          <cell r="V118">
            <v>108281.7</v>
          </cell>
          <cell r="W118">
            <v>105024.9</v>
          </cell>
          <cell r="X118">
            <v>101947.5</v>
          </cell>
          <cell r="Y118">
            <v>99109.3</v>
          </cell>
          <cell r="Z118">
            <v>96581.6</v>
          </cell>
          <cell r="AA118">
            <v>0</v>
          </cell>
          <cell r="AB118">
            <v>0</v>
          </cell>
          <cell r="AC118">
            <v>0</v>
          </cell>
          <cell r="AD118">
            <v>0</v>
          </cell>
          <cell r="AE118">
            <v>0</v>
          </cell>
          <cell r="AF118">
            <v>0</v>
          </cell>
          <cell r="AG118">
            <v>0</v>
          </cell>
          <cell r="AH118">
            <v>0</v>
          </cell>
          <cell r="AI118">
            <v>0</v>
          </cell>
          <cell r="AJ118">
            <v>0</v>
          </cell>
          <cell r="AK118">
            <v>0</v>
          </cell>
          <cell r="AL118">
            <v>0</v>
          </cell>
          <cell r="AM118">
            <v>1067536.95</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1958245.3</v>
          </cell>
          <cell r="T119">
            <v>1786900.36</v>
          </cell>
          <cell r="U119">
            <v>1792836.2000000002</v>
          </cell>
          <cell r="V119">
            <v>1799047.1199999999</v>
          </cell>
          <cell r="W119">
            <v>1805671.1199999999</v>
          </cell>
          <cell r="X119">
            <v>1812611.14</v>
          </cell>
          <cell r="Y119">
            <v>1819877.76</v>
          </cell>
          <cell r="Z119">
            <v>1827622.7799999998</v>
          </cell>
          <cell r="AA119">
            <v>0</v>
          </cell>
          <cell r="AB119">
            <v>0</v>
          </cell>
          <cell r="AC119">
            <v>0</v>
          </cell>
          <cell r="AD119">
            <v>0</v>
          </cell>
          <cell r="AE119">
            <v>0</v>
          </cell>
          <cell r="AF119">
            <v>0</v>
          </cell>
          <cell r="AG119">
            <v>0</v>
          </cell>
          <cell r="AH119">
            <v>0</v>
          </cell>
          <cell r="AI119">
            <v>0</v>
          </cell>
          <cell r="AJ119">
            <v>0</v>
          </cell>
          <cell r="AK119">
            <v>0</v>
          </cell>
          <cell r="AL119">
            <v>0</v>
          </cell>
          <cell r="AM119">
            <v>17427651.079999998</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2912.91</v>
          </cell>
          <cell r="R120">
            <v>2399.5374999999999</v>
          </cell>
          <cell r="S120">
            <v>5194.5924999999997</v>
          </cell>
          <cell r="T120">
            <v>4641.45</v>
          </cell>
          <cell r="U120">
            <v>4544.45</v>
          </cell>
          <cell r="V120">
            <v>4435.3249999999998</v>
          </cell>
          <cell r="W120">
            <v>4318.9250000000002</v>
          </cell>
          <cell r="X120">
            <v>4197.6750000000002</v>
          </cell>
          <cell r="Y120">
            <v>4069.1499999999996</v>
          </cell>
          <cell r="Z120">
            <v>3945.4750000000004</v>
          </cell>
          <cell r="AA120">
            <v>0</v>
          </cell>
          <cell r="AB120">
            <v>0</v>
          </cell>
          <cell r="AC120">
            <v>0</v>
          </cell>
          <cell r="AD120">
            <v>0</v>
          </cell>
          <cell r="AE120">
            <v>0</v>
          </cell>
          <cell r="AF120">
            <v>0</v>
          </cell>
          <cell r="AG120">
            <v>0</v>
          </cell>
          <cell r="AH120">
            <v>0</v>
          </cell>
          <cell r="AI120">
            <v>0</v>
          </cell>
          <cell r="AJ120">
            <v>0</v>
          </cell>
          <cell r="AK120">
            <v>0</v>
          </cell>
          <cell r="AL120">
            <v>0</v>
          </cell>
          <cell r="AM120">
            <v>40659.49</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692707.68</v>
          </cell>
          <cell r="R121">
            <v>585385.19999999995</v>
          </cell>
          <cell r="S121">
            <v>1300565.7599999998</v>
          </cell>
          <cell r="T121">
            <v>1196283.3599999999</v>
          </cell>
          <cell r="U121">
            <v>1208289.5999999999</v>
          </cell>
          <cell r="V121">
            <v>1219746.72</v>
          </cell>
          <cell r="W121">
            <v>1230649.92</v>
          </cell>
          <cell r="X121">
            <v>1241032.7999999998</v>
          </cell>
          <cell r="Y121">
            <v>1250939.0399999998</v>
          </cell>
          <cell r="Z121">
            <v>1260386.3999999999</v>
          </cell>
          <cell r="AA121">
            <v>0</v>
          </cell>
          <cell r="AB121">
            <v>0</v>
          </cell>
          <cell r="AC121">
            <v>0</v>
          </cell>
          <cell r="AD121">
            <v>0</v>
          </cell>
          <cell r="AE121">
            <v>0</v>
          </cell>
          <cell r="AF121">
            <v>0</v>
          </cell>
          <cell r="AG121">
            <v>0</v>
          </cell>
          <cell r="AH121">
            <v>0</v>
          </cell>
          <cell r="AI121">
            <v>0</v>
          </cell>
          <cell r="AJ121">
            <v>0</v>
          </cell>
          <cell r="AK121">
            <v>0</v>
          </cell>
          <cell r="AL121">
            <v>0</v>
          </cell>
          <cell r="AM121">
            <v>11185986.479999999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385166.94</v>
          </cell>
          <cell r="R122">
            <v>332464.53499999992</v>
          </cell>
          <cell r="S122">
            <v>750187.76250000007</v>
          </cell>
          <cell r="T122">
            <v>703259.65</v>
          </cell>
          <cell r="U122">
            <v>722466.505</v>
          </cell>
          <cell r="V122">
            <v>741732.03</v>
          </cell>
          <cell r="W122">
            <v>761092.83</v>
          </cell>
          <cell r="X122">
            <v>780564.38000000012</v>
          </cell>
          <cell r="Y122">
            <v>800156.73</v>
          </cell>
          <cell r="Z122">
            <v>819850.63000000012</v>
          </cell>
          <cell r="AA122">
            <v>0</v>
          </cell>
          <cell r="AB122">
            <v>0</v>
          </cell>
          <cell r="AC122">
            <v>0</v>
          </cell>
          <cell r="AD122">
            <v>0</v>
          </cell>
          <cell r="AE122">
            <v>0</v>
          </cell>
          <cell r="AF122">
            <v>0</v>
          </cell>
          <cell r="AG122">
            <v>0</v>
          </cell>
          <cell r="AH122">
            <v>0</v>
          </cell>
          <cell r="AI122">
            <v>0</v>
          </cell>
          <cell r="AJ122">
            <v>0</v>
          </cell>
          <cell r="AK122">
            <v>0</v>
          </cell>
          <cell r="AL122">
            <v>0</v>
          </cell>
          <cell r="AM122">
            <v>6796941.9924999988</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74367.585000000006</v>
          </cell>
          <cell r="R123">
            <v>63943.762500000012</v>
          </cell>
          <cell r="S123">
            <v>143920.89000000001</v>
          </cell>
          <cell r="T123">
            <v>134518.315</v>
          </cell>
          <cell r="U123">
            <v>137854.81000000003</v>
          </cell>
          <cell r="V123">
            <v>141192.37500000003</v>
          </cell>
          <cell r="W123">
            <v>144537.20000000001</v>
          </cell>
          <cell r="X123">
            <v>147884.60000000003</v>
          </cell>
          <cell r="Y123">
            <v>149256.45000000001</v>
          </cell>
          <cell r="Z123">
            <v>150925.05000000002</v>
          </cell>
          <cell r="AA123">
            <v>0</v>
          </cell>
          <cell r="AB123">
            <v>0</v>
          </cell>
          <cell r="AC123">
            <v>0</v>
          </cell>
          <cell r="AD123">
            <v>0</v>
          </cell>
          <cell r="AE123">
            <v>0</v>
          </cell>
          <cell r="AF123">
            <v>0</v>
          </cell>
          <cell r="AG123">
            <v>0</v>
          </cell>
          <cell r="AH123">
            <v>0</v>
          </cell>
          <cell r="AI123">
            <v>0</v>
          </cell>
          <cell r="AJ123">
            <v>0</v>
          </cell>
          <cell r="AK123">
            <v>0</v>
          </cell>
          <cell r="AL123">
            <v>0</v>
          </cell>
          <cell r="AM123">
            <v>1288401.0375000001</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22386.63</v>
          </cell>
          <cell r="R124">
            <v>18547.612499999999</v>
          </cell>
          <cell r="S124">
            <v>40662.157500000001</v>
          </cell>
          <cell r="T124">
            <v>36925.474999999999</v>
          </cell>
          <cell r="U124">
            <v>36928.385000000002</v>
          </cell>
          <cell r="V124">
            <v>36968.639999999999</v>
          </cell>
          <cell r="W124">
            <v>37031.69</v>
          </cell>
          <cell r="X124">
            <v>37089.89</v>
          </cell>
          <cell r="Y124">
            <v>37124.81</v>
          </cell>
          <cell r="Z124">
            <v>37117.050000000003</v>
          </cell>
          <cell r="AA124">
            <v>0</v>
          </cell>
          <cell r="AB124">
            <v>0</v>
          </cell>
          <cell r="AC124">
            <v>0</v>
          </cell>
          <cell r="AD124">
            <v>0</v>
          </cell>
          <cell r="AE124">
            <v>0</v>
          </cell>
          <cell r="AF124">
            <v>0</v>
          </cell>
          <cell r="AG124">
            <v>0</v>
          </cell>
          <cell r="AH124">
            <v>0</v>
          </cell>
          <cell r="AI124">
            <v>0</v>
          </cell>
          <cell r="AJ124">
            <v>0</v>
          </cell>
          <cell r="AK124">
            <v>0</v>
          </cell>
          <cell r="AL124">
            <v>0</v>
          </cell>
          <cell r="AM124">
            <v>340782.34</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240023.38499999998</v>
          </cell>
          <cell r="R125">
            <v>203608.58250000002</v>
          </cell>
          <cell r="S125">
            <v>453568.87</v>
          </cell>
          <cell r="T125">
            <v>418528.67499999999</v>
          </cell>
          <cell r="U125">
            <v>423904.56000000006</v>
          </cell>
          <cell r="V125">
            <v>429093.33500000002</v>
          </cell>
          <cell r="W125">
            <v>434094.93</v>
          </cell>
          <cell r="X125">
            <v>438922.27500000008</v>
          </cell>
          <cell r="Y125">
            <v>443591.58</v>
          </cell>
          <cell r="Z125">
            <v>448119.58500000008</v>
          </cell>
          <cell r="AA125">
            <v>0</v>
          </cell>
          <cell r="AB125">
            <v>0</v>
          </cell>
          <cell r="AC125">
            <v>0</v>
          </cell>
          <cell r="AD125">
            <v>0</v>
          </cell>
          <cell r="AE125">
            <v>0</v>
          </cell>
          <cell r="AF125">
            <v>0</v>
          </cell>
          <cell r="AG125">
            <v>0</v>
          </cell>
          <cell r="AH125">
            <v>0</v>
          </cell>
          <cell r="AI125">
            <v>0</v>
          </cell>
          <cell r="AJ125">
            <v>0</v>
          </cell>
          <cell r="AK125">
            <v>0</v>
          </cell>
          <cell r="AL125">
            <v>0</v>
          </cell>
          <cell r="AM125">
            <v>3933455.7775000003</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282148.23000000004</v>
          </cell>
          <cell r="R126">
            <v>239350.13500000001</v>
          </cell>
          <cell r="S126">
            <v>532995.41</v>
          </cell>
          <cell r="T126">
            <v>491504.05499999999</v>
          </cell>
          <cell r="U126">
            <v>497416.17</v>
          </cell>
          <cell r="V126">
            <v>503024.35500000004</v>
          </cell>
          <cell r="W126">
            <v>508344.45</v>
          </cell>
          <cell r="X126">
            <v>513406.08500000008</v>
          </cell>
          <cell r="Y126">
            <v>512040.20000000007</v>
          </cell>
          <cell r="Z126">
            <v>511508.55000000005</v>
          </cell>
          <cell r="AA126">
            <v>0</v>
          </cell>
          <cell r="AB126">
            <v>0</v>
          </cell>
          <cell r="AC126">
            <v>0</v>
          </cell>
          <cell r="AD126">
            <v>0</v>
          </cell>
          <cell r="AE126">
            <v>0</v>
          </cell>
          <cell r="AF126">
            <v>0</v>
          </cell>
          <cell r="AG126">
            <v>0</v>
          </cell>
          <cell r="AH126">
            <v>0</v>
          </cell>
          <cell r="AI126">
            <v>0</v>
          </cell>
          <cell r="AJ126">
            <v>0</v>
          </cell>
          <cell r="AK126">
            <v>0</v>
          </cell>
          <cell r="AL126">
            <v>0</v>
          </cell>
          <cell r="AM126">
            <v>4591737.6400000006</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27432225</v>
          </cell>
          <cell r="R127">
            <v>23126027.220000003</v>
          </cell>
          <cell r="S127">
            <v>51290213.510000005</v>
          </cell>
          <cell r="T127">
            <v>47100358.775000006</v>
          </cell>
          <cell r="U127">
            <v>47534341.380000003</v>
          </cell>
          <cell r="V127">
            <v>47974479.814999998</v>
          </cell>
          <cell r="W127">
            <v>48413317.240000002</v>
          </cell>
          <cell r="X127">
            <v>48837756.839999989</v>
          </cell>
          <cell r="Y127">
            <v>49238877.230000004</v>
          </cell>
          <cell r="Z127">
            <v>49615273.599999994</v>
          </cell>
          <cell r="AA127">
            <v>0</v>
          </cell>
          <cell r="AB127">
            <v>0</v>
          </cell>
          <cell r="AC127">
            <v>0</v>
          </cell>
          <cell r="AD127">
            <v>0</v>
          </cell>
          <cell r="AE127">
            <v>0</v>
          </cell>
          <cell r="AF127">
            <v>0</v>
          </cell>
          <cell r="AG127">
            <v>0</v>
          </cell>
          <cell r="AH127">
            <v>0</v>
          </cell>
          <cell r="AI127">
            <v>0</v>
          </cell>
          <cell r="AJ127">
            <v>0</v>
          </cell>
          <cell r="AK127">
            <v>0</v>
          </cell>
          <cell r="AL127">
            <v>0</v>
          </cell>
          <cell r="AM127">
            <v>440562870.61000001</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4522262.82</v>
          </cell>
          <cell r="R128">
            <v>3807387.83</v>
          </cell>
          <cell r="S128">
            <v>8447415</v>
          </cell>
          <cell r="T128">
            <v>7764406.125</v>
          </cell>
          <cell r="U128">
            <v>7847169.7700000014</v>
          </cell>
          <cell r="V128">
            <v>7936108.9750000015</v>
          </cell>
          <cell r="W128">
            <v>8031420.9600000018</v>
          </cell>
          <cell r="X128">
            <v>8131758.1400000015</v>
          </cell>
          <cell r="Y128">
            <v>8235448.1800000006</v>
          </cell>
          <cell r="Z128">
            <v>8340993.5850000009</v>
          </cell>
          <cell r="AA128">
            <v>0</v>
          </cell>
          <cell r="AB128">
            <v>0</v>
          </cell>
          <cell r="AC128">
            <v>0</v>
          </cell>
          <cell r="AD128">
            <v>0</v>
          </cell>
          <cell r="AE128">
            <v>0</v>
          </cell>
          <cell r="AF128">
            <v>0</v>
          </cell>
          <cell r="AG128">
            <v>0</v>
          </cell>
          <cell r="AH128">
            <v>0</v>
          </cell>
          <cell r="AI128">
            <v>0</v>
          </cell>
          <cell r="AJ128">
            <v>0</v>
          </cell>
          <cell r="AK128">
            <v>0</v>
          </cell>
          <cell r="AL128">
            <v>0</v>
          </cell>
          <cell r="AM128">
            <v>73064371.385000005</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2101102.7399999998</v>
          </cell>
          <cell r="R129">
            <v>1726901.55</v>
          </cell>
          <cell r="S129">
            <v>3728865.69</v>
          </cell>
          <cell r="T129">
            <v>3331364.8499999996</v>
          </cell>
          <cell r="U129">
            <v>3265906.05</v>
          </cell>
          <cell r="V129">
            <v>3201570.9000000004</v>
          </cell>
          <cell r="W129">
            <v>3139772.625</v>
          </cell>
          <cell r="X129">
            <v>3080365.2</v>
          </cell>
          <cell r="Y129">
            <v>3023722.3499999996</v>
          </cell>
          <cell r="Z129">
            <v>2971343.9250000003</v>
          </cell>
          <cell r="AA129">
            <v>0</v>
          </cell>
          <cell r="AB129">
            <v>0</v>
          </cell>
          <cell r="AC129">
            <v>0</v>
          </cell>
          <cell r="AD129">
            <v>0</v>
          </cell>
          <cell r="AE129">
            <v>0</v>
          </cell>
          <cell r="AF129">
            <v>0</v>
          </cell>
          <cell r="AG129">
            <v>0</v>
          </cell>
          <cell r="AH129">
            <v>0</v>
          </cell>
          <cell r="AI129">
            <v>0</v>
          </cell>
          <cell r="AJ129">
            <v>0</v>
          </cell>
          <cell r="AK129">
            <v>0</v>
          </cell>
          <cell r="AL129">
            <v>0</v>
          </cell>
          <cell r="AM129">
            <v>29570915.879999999</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2219240.77</v>
          </cell>
          <cell r="T130">
            <v>2080791.85</v>
          </cell>
          <cell r="U130">
            <v>2137810.83</v>
          </cell>
          <cell r="V130">
            <v>2194505.9899999998</v>
          </cell>
          <cell r="W130">
            <v>2250755.8450000002</v>
          </cell>
          <cell r="X130">
            <v>2306587.2600000002</v>
          </cell>
          <cell r="Y130">
            <v>2361977.5500000003</v>
          </cell>
          <cell r="Z130">
            <v>2416802.1100000003</v>
          </cell>
          <cell r="AA130">
            <v>0</v>
          </cell>
          <cell r="AB130">
            <v>0</v>
          </cell>
          <cell r="AC130">
            <v>0</v>
          </cell>
          <cell r="AD130">
            <v>0</v>
          </cell>
          <cell r="AE130">
            <v>0</v>
          </cell>
          <cell r="AF130">
            <v>0</v>
          </cell>
          <cell r="AG130">
            <v>0</v>
          </cell>
          <cell r="AH130">
            <v>0</v>
          </cell>
          <cell r="AI130">
            <v>0</v>
          </cell>
          <cell r="AJ130">
            <v>0</v>
          </cell>
          <cell r="AK130">
            <v>0</v>
          </cell>
          <cell r="AL130">
            <v>0</v>
          </cell>
          <cell r="AM130">
            <v>21013499.91</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72557.100000000006</v>
          </cell>
          <cell r="R131">
            <v>60313.275000000001</v>
          </cell>
          <cell r="S131">
            <v>132237.76499999998</v>
          </cell>
          <cell r="T131">
            <v>119757.825</v>
          </cell>
          <cell r="U131">
            <v>119109.375</v>
          </cell>
          <cell r="V131">
            <v>118275.3</v>
          </cell>
          <cell r="W131">
            <v>117233.32500000001</v>
          </cell>
          <cell r="X131">
            <v>116005.72500000001</v>
          </cell>
          <cell r="Y131">
            <v>114617.25</v>
          </cell>
          <cell r="Z131">
            <v>113090.175</v>
          </cell>
          <cell r="AA131">
            <v>0</v>
          </cell>
          <cell r="AB131">
            <v>0</v>
          </cell>
          <cell r="AC131">
            <v>0</v>
          </cell>
          <cell r="AD131">
            <v>0</v>
          </cell>
          <cell r="AE131">
            <v>0</v>
          </cell>
          <cell r="AF131">
            <v>0</v>
          </cell>
          <cell r="AG131">
            <v>0</v>
          </cell>
          <cell r="AH131">
            <v>0</v>
          </cell>
          <cell r="AI131">
            <v>0</v>
          </cell>
          <cell r="AJ131">
            <v>0</v>
          </cell>
          <cell r="AK131">
            <v>0</v>
          </cell>
          <cell r="AL131">
            <v>0</v>
          </cell>
          <cell r="AM131">
            <v>1083197.115</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857889.94499999995</v>
          </cell>
          <cell r="T132">
            <v>770821.42500000005</v>
          </cell>
          <cell r="U132">
            <v>760154.17499999993</v>
          </cell>
          <cell r="V132">
            <v>748887.97499999998</v>
          </cell>
          <cell r="W132">
            <v>737146.57499999995</v>
          </cell>
          <cell r="X132">
            <v>725222.02500000002</v>
          </cell>
          <cell r="Y132">
            <v>713540.02500000002</v>
          </cell>
          <cell r="Z132">
            <v>702615.375</v>
          </cell>
          <cell r="AA132">
            <v>0</v>
          </cell>
          <cell r="AB132">
            <v>0</v>
          </cell>
          <cell r="AC132">
            <v>0</v>
          </cell>
          <cell r="AD132">
            <v>0</v>
          </cell>
          <cell r="AE132">
            <v>0</v>
          </cell>
          <cell r="AF132">
            <v>0</v>
          </cell>
          <cell r="AG132">
            <v>0</v>
          </cell>
          <cell r="AH132">
            <v>0</v>
          </cell>
          <cell r="AI132">
            <v>0</v>
          </cell>
          <cell r="AJ132">
            <v>0</v>
          </cell>
          <cell r="AK132">
            <v>0</v>
          </cell>
          <cell r="AL132">
            <v>0</v>
          </cell>
          <cell r="AM132">
            <v>7293108.2400000002</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3720715.1549999998</v>
          </cell>
          <cell r="T133">
            <v>3466084.91</v>
          </cell>
          <cell r="U133">
            <v>3543747.5750000007</v>
          </cell>
          <cell r="V133">
            <v>3624205.6799999997</v>
          </cell>
          <cell r="W133">
            <v>3708028.9350000005</v>
          </cell>
          <cell r="X133">
            <v>3795275.8600000003</v>
          </cell>
          <cell r="Y133">
            <v>3885904.77</v>
          </cell>
          <cell r="Z133">
            <v>3929816.1700000009</v>
          </cell>
          <cell r="AA133">
            <v>0</v>
          </cell>
          <cell r="AB133">
            <v>0</v>
          </cell>
          <cell r="AC133">
            <v>0</v>
          </cell>
          <cell r="AD133">
            <v>0</v>
          </cell>
          <cell r="AE133">
            <v>0</v>
          </cell>
          <cell r="AF133">
            <v>0</v>
          </cell>
          <cell r="AG133">
            <v>0</v>
          </cell>
          <cell r="AH133">
            <v>0</v>
          </cell>
          <cell r="AI133">
            <v>0</v>
          </cell>
          <cell r="AJ133">
            <v>0</v>
          </cell>
          <cell r="AK133">
            <v>0</v>
          </cell>
          <cell r="AL133">
            <v>0</v>
          </cell>
          <cell r="AM133">
            <v>34848833.077500001</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3343.1099999999997</v>
          </cell>
          <cell r="R134">
            <v>2831.0449999999996</v>
          </cell>
          <cell r="S134">
            <v>6293.5349999999999</v>
          </cell>
          <cell r="T134">
            <v>5794.16</v>
          </cell>
          <cell r="U134">
            <v>5851.5</v>
          </cell>
          <cell r="V134">
            <v>5901.79</v>
          </cell>
          <cell r="W134">
            <v>5939.3899999999994</v>
          </cell>
          <cell r="X134">
            <v>5970.8799999999992</v>
          </cell>
          <cell r="Y134">
            <v>5992.5</v>
          </cell>
          <cell r="Z134">
            <v>5999.079999999999</v>
          </cell>
          <cell r="AA134">
            <v>0</v>
          </cell>
          <cell r="AB134">
            <v>0</v>
          </cell>
          <cell r="AC134">
            <v>0</v>
          </cell>
          <cell r="AD134">
            <v>0</v>
          </cell>
          <cell r="AE134">
            <v>0</v>
          </cell>
          <cell r="AF134">
            <v>0</v>
          </cell>
          <cell r="AG134">
            <v>0</v>
          </cell>
          <cell r="AH134">
            <v>0</v>
          </cell>
          <cell r="AI134">
            <v>0</v>
          </cell>
          <cell r="AJ134">
            <v>0</v>
          </cell>
          <cell r="AK134">
            <v>0</v>
          </cell>
          <cell r="AL134">
            <v>0</v>
          </cell>
          <cell r="AM134">
            <v>53916.99</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509539.68000000005</v>
          </cell>
          <cell r="R135">
            <v>426576.24</v>
          </cell>
          <cell r="S135">
            <v>940879.68</v>
          </cell>
          <cell r="T135">
            <v>857581.91999999993</v>
          </cell>
          <cell r="U135">
            <v>858759.36</v>
          </cell>
          <cell r="V135">
            <v>858960.96</v>
          </cell>
          <cell r="W135">
            <v>858170.39999999991</v>
          </cell>
          <cell r="X135">
            <v>856327.2</v>
          </cell>
          <cell r="Y135">
            <v>853344</v>
          </cell>
          <cell r="Z135">
            <v>849220.8</v>
          </cell>
          <cell r="AA135">
            <v>0</v>
          </cell>
          <cell r="AB135">
            <v>0</v>
          </cell>
          <cell r="AC135">
            <v>0</v>
          </cell>
          <cell r="AD135">
            <v>0</v>
          </cell>
          <cell r="AE135">
            <v>0</v>
          </cell>
          <cell r="AF135">
            <v>0</v>
          </cell>
          <cell r="AG135">
            <v>0</v>
          </cell>
          <cell r="AH135">
            <v>0</v>
          </cell>
          <cell r="AI135">
            <v>0</v>
          </cell>
          <cell r="AJ135">
            <v>0</v>
          </cell>
          <cell r="AK135">
            <v>0</v>
          </cell>
          <cell r="AL135">
            <v>0</v>
          </cell>
          <cell r="AM135">
            <v>7869360.2400000002</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383991.36</v>
          </cell>
          <cell r="T136">
            <v>345340.80000000005</v>
          </cell>
          <cell r="U136">
            <v>340843.2</v>
          </cell>
          <cell r="V136">
            <v>336076.79999999999</v>
          </cell>
          <cell r="W136">
            <v>331034.40000000002</v>
          </cell>
          <cell r="X136">
            <v>325605.59999999998</v>
          </cell>
          <cell r="Y136">
            <v>319826.40000000002</v>
          </cell>
          <cell r="Z136">
            <v>313929.59999999998</v>
          </cell>
          <cell r="AA136">
            <v>0</v>
          </cell>
          <cell r="AB136">
            <v>0</v>
          </cell>
          <cell r="AC136">
            <v>0</v>
          </cell>
          <cell r="AD136">
            <v>0</v>
          </cell>
          <cell r="AE136">
            <v>0</v>
          </cell>
          <cell r="AF136">
            <v>0</v>
          </cell>
          <cell r="AG136">
            <v>0</v>
          </cell>
          <cell r="AH136">
            <v>0</v>
          </cell>
          <cell r="AI136">
            <v>0</v>
          </cell>
          <cell r="AJ136">
            <v>0</v>
          </cell>
          <cell r="AK136">
            <v>0</v>
          </cell>
          <cell r="AL136">
            <v>0</v>
          </cell>
          <cell r="AM136">
            <v>3262170.48</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405944.64000000007</v>
          </cell>
          <cell r="T137">
            <v>373251.24</v>
          </cell>
          <cell r="U137">
            <v>376386.83000000007</v>
          </cell>
          <cell r="V137">
            <v>378890.98</v>
          </cell>
          <cell r="W137">
            <v>380759.20500000007</v>
          </cell>
          <cell r="X137">
            <v>382099.96000000008</v>
          </cell>
          <cell r="Y137">
            <v>383045.70000000007</v>
          </cell>
          <cell r="Z137">
            <v>379359.00000000012</v>
          </cell>
          <cell r="AA137">
            <v>0</v>
          </cell>
          <cell r="AB137">
            <v>0</v>
          </cell>
          <cell r="AC137">
            <v>0</v>
          </cell>
          <cell r="AD137">
            <v>0</v>
          </cell>
          <cell r="AE137">
            <v>0</v>
          </cell>
          <cell r="AF137">
            <v>0</v>
          </cell>
          <cell r="AG137">
            <v>0</v>
          </cell>
          <cell r="AH137">
            <v>0</v>
          </cell>
          <cell r="AI137">
            <v>0</v>
          </cell>
          <cell r="AJ137">
            <v>0</v>
          </cell>
          <cell r="AK137">
            <v>0</v>
          </cell>
          <cell r="AL137">
            <v>0</v>
          </cell>
          <cell r="AM137">
            <v>3635221.1875000005</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131331.86249999999</v>
          </cell>
          <cell r="T138">
            <v>120726.78</v>
          </cell>
          <cell r="U138">
            <v>121768.05</v>
          </cell>
          <cell r="V138">
            <v>121142.25</v>
          </cell>
          <cell r="W138">
            <v>120609</v>
          </cell>
          <cell r="X138">
            <v>119970</v>
          </cell>
          <cell r="Y138">
            <v>119254.5</v>
          </cell>
          <cell r="Z138">
            <v>118489.5</v>
          </cell>
          <cell r="AA138">
            <v>0</v>
          </cell>
          <cell r="AB138">
            <v>0</v>
          </cell>
          <cell r="AC138">
            <v>0</v>
          </cell>
          <cell r="AD138">
            <v>0</v>
          </cell>
          <cell r="AE138">
            <v>0</v>
          </cell>
          <cell r="AF138">
            <v>0</v>
          </cell>
          <cell r="AG138">
            <v>0</v>
          </cell>
          <cell r="AH138">
            <v>0</v>
          </cell>
          <cell r="AI138">
            <v>0</v>
          </cell>
          <cell r="AJ138">
            <v>0</v>
          </cell>
          <cell r="AK138">
            <v>0</v>
          </cell>
          <cell r="AL138">
            <v>0</v>
          </cell>
          <cell r="AM138">
            <v>1159513.2625000002</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176419.20000000001</v>
          </cell>
          <cell r="R139">
            <v>151622.08000000002</v>
          </cell>
          <cell r="S139">
            <v>341237.46</v>
          </cell>
          <cell r="T139">
            <v>319096</v>
          </cell>
          <cell r="U139">
            <v>327377.63500000001</v>
          </cell>
          <cell r="V139">
            <v>335938.20000000007</v>
          </cell>
          <cell r="W139">
            <v>344786.44000000006</v>
          </cell>
          <cell r="X139">
            <v>353872.45000000007</v>
          </cell>
          <cell r="Y139">
            <v>363133.065</v>
          </cell>
          <cell r="Z139">
            <v>372553.64000000007</v>
          </cell>
          <cell r="AA139">
            <v>0</v>
          </cell>
          <cell r="AB139">
            <v>0</v>
          </cell>
          <cell r="AC139">
            <v>0</v>
          </cell>
          <cell r="AD139">
            <v>0</v>
          </cell>
          <cell r="AE139">
            <v>0</v>
          </cell>
          <cell r="AF139">
            <v>0</v>
          </cell>
          <cell r="AG139">
            <v>0</v>
          </cell>
          <cell r="AH139">
            <v>0</v>
          </cell>
          <cell r="AI139">
            <v>0</v>
          </cell>
          <cell r="AJ139">
            <v>0</v>
          </cell>
          <cell r="AK139">
            <v>0</v>
          </cell>
          <cell r="AL139">
            <v>0</v>
          </cell>
          <cell r="AM139">
            <v>3086036.1700000004</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322549.60499999998</v>
          </cell>
          <cell r="T140">
            <v>288401.75</v>
          </cell>
          <cell r="U140">
            <v>282938.25</v>
          </cell>
          <cell r="V140">
            <v>277386.55</v>
          </cell>
          <cell r="W140">
            <v>271825.05</v>
          </cell>
          <cell r="X140">
            <v>266312.55</v>
          </cell>
          <cell r="Y140">
            <v>260951.95</v>
          </cell>
          <cell r="Z140">
            <v>255865.75</v>
          </cell>
          <cell r="AA140">
            <v>0</v>
          </cell>
          <cell r="AB140">
            <v>0</v>
          </cell>
          <cell r="AC140">
            <v>0</v>
          </cell>
          <cell r="AD140">
            <v>0</v>
          </cell>
          <cell r="AE140">
            <v>0</v>
          </cell>
          <cell r="AF140">
            <v>0</v>
          </cell>
          <cell r="AG140">
            <v>0</v>
          </cell>
          <cell r="AH140">
            <v>0</v>
          </cell>
          <cell r="AI140">
            <v>0</v>
          </cell>
          <cell r="AJ140">
            <v>0</v>
          </cell>
          <cell r="AK140">
            <v>0</v>
          </cell>
          <cell r="AL140">
            <v>0</v>
          </cell>
          <cell r="AM140">
            <v>2711459.1</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57035.28</v>
          </cell>
          <cell r="T141">
            <v>51434.399999999994</v>
          </cell>
          <cell r="U141">
            <v>50954.399999999994</v>
          </cell>
          <cell r="V141">
            <v>50445.599999999991</v>
          </cell>
          <cell r="W141">
            <v>49900.800000000003</v>
          </cell>
          <cell r="X141">
            <v>49310.400000000001</v>
          </cell>
          <cell r="Y141">
            <v>48686.399999999994</v>
          </cell>
          <cell r="Z141">
            <v>48028.800000000003</v>
          </cell>
          <cell r="AA141">
            <v>0</v>
          </cell>
          <cell r="AB141">
            <v>0</v>
          </cell>
          <cell r="AC141">
            <v>0</v>
          </cell>
          <cell r="AD141">
            <v>0</v>
          </cell>
          <cell r="AE141">
            <v>0</v>
          </cell>
          <cell r="AF141">
            <v>0</v>
          </cell>
          <cell r="AG141">
            <v>0</v>
          </cell>
          <cell r="AH141">
            <v>0</v>
          </cell>
          <cell r="AI141">
            <v>0</v>
          </cell>
          <cell r="AJ141">
            <v>0</v>
          </cell>
          <cell r="AK141">
            <v>0</v>
          </cell>
          <cell r="AL141">
            <v>0</v>
          </cell>
          <cell r="AM141">
            <v>490227.11999999994</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2078068.2749999999</v>
          </cell>
          <cell r="T142">
            <v>1932752.7</v>
          </cell>
          <cell r="U142">
            <v>1971612</v>
          </cell>
          <cell r="V142">
            <v>2009792.25</v>
          </cell>
          <cell r="W142">
            <v>2047137.3</v>
          </cell>
          <cell r="X142">
            <v>2083657.05</v>
          </cell>
          <cell r="Y142">
            <v>2119344.75</v>
          </cell>
          <cell r="Z142">
            <v>2154148.2000000002</v>
          </cell>
          <cell r="AA142">
            <v>0</v>
          </cell>
          <cell r="AB142">
            <v>0</v>
          </cell>
          <cell r="AC142">
            <v>0</v>
          </cell>
          <cell r="AD142">
            <v>0</v>
          </cell>
          <cell r="AE142">
            <v>0</v>
          </cell>
          <cell r="AF142">
            <v>0</v>
          </cell>
          <cell r="AG142">
            <v>0</v>
          </cell>
          <cell r="AH142">
            <v>0</v>
          </cell>
          <cell r="AI142">
            <v>0</v>
          </cell>
          <cell r="AJ142">
            <v>0</v>
          </cell>
          <cell r="AK142">
            <v>0</v>
          </cell>
          <cell r="AL142">
            <v>0</v>
          </cell>
          <cell r="AM142">
            <v>19261650.037500001</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1717071.8399999999</v>
          </cell>
          <cell r="T143">
            <v>1597194.24</v>
          </cell>
          <cell r="U143">
            <v>1630100.1599999997</v>
          </cell>
          <cell r="V143">
            <v>1663231.6800000002</v>
          </cell>
          <cell r="W143">
            <v>1696637.76</v>
          </cell>
          <cell r="X143">
            <v>1730318.88</v>
          </cell>
          <cell r="Y143">
            <v>1764216</v>
          </cell>
          <cell r="Z143">
            <v>1798223.52</v>
          </cell>
          <cell r="AA143">
            <v>0</v>
          </cell>
          <cell r="AB143">
            <v>0</v>
          </cell>
          <cell r="AC143">
            <v>0</v>
          </cell>
          <cell r="AD143">
            <v>0</v>
          </cell>
          <cell r="AE143">
            <v>0</v>
          </cell>
          <cell r="AF143">
            <v>0</v>
          </cell>
          <cell r="AG143">
            <v>0</v>
          </cell>
          <cell r="AH143">
            <v>0</v>
          </cell>
          <cell r="AI143">
            <v>0</v>
          </cell>
          <cell r="AJ143">
            <v>0</v>
          </cell>
          <cell r="AK143">
            <v>0</v>
          </cell>
          <cell r="AL143">
            <v>0</v>
          </cell>
          <cell r="AM143">
            <v>15990235.439999998</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19626.255000000001</v>
          </cell>
          <cell r="T144">
            <v>17550.224999999999</v>
          </cell>
          <cell r="U144">
            <v>17230.95</v>
          </cell>
          <cell r="V144">
            <v>16921.575000000001</v>
          </cell>
          <cell r="W144">
            <v>16612.2</v>
          </cell>
          <cell r="X144">
            <v>16292.924999999999</v>
          </cell>
          <cell r="Y144">
            <v>15956.324999999999</v>
          </cell>
          <cell r="Z144">
            <v>15612.3</v>
          </cell>
          <cell r="AA144">
            <v>0</v>
          </cell>
          <cell r="AB144">
            <v>0</v>
          </cell>
          <cell r="AC144">
            <v>0</v>
          </cell>
          <cell r="AD144">
            <v>0</v>
          </cell>
          <cell r="AE144">
            <v>0</v>
          </cell>
          <cell r="AF144">
            <v>0</v>
          </cell>
          <cell r="AG144">
            <v>0</v>
          </cell>
          <cell r="AH144">
            <v>0</v>
          </cell>
          <cell r="AI144">
            <v>0</v>
          </cell>
          <cell r="AJ144">
            <v>0</v>
          </cell>
          <cell r="AK144">
            <v>0</v>
          </cell>
          <cell r="AL144">
            <v>0</v>
          </cell>
          <cell r="AM144">
            <v>165224.3175</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806381.73000000021</v>
          </cell>
          <cell r="R145">
            <v>704101.09500000009</v>
          </cell>
          <cell r="S145">
            <v>1603053.5249999999</v>
          </cell>
          <cell r="T145">
            <v>1519958.4000000004</v>
          </cell>
          <cell r="U145">
            <v>1578190.59</v>
          </cell>
          <cell r="V145">
            <v>1637948.175</v>
          </cell>
          <cell r="W145">
            <v>1699098.6500000001</v>
          </cell>
          <cell r="X145">
            <v>1761434.7600000002</v>
          </cell>
          <cell r="Y145">
            <v>1824821.4</v>
          </cell>
          <cell r="Z145">
            <v>1889239.4900000002</v>
          </cell>
          <cell r="AA145">
            <v>0</v>
          </cell>
          <cell r="AB145">
            <v>0</v>
          </cell>
          <cell r="AC145">
            <v>0</v>
          </cell>
          <cell r="AD145">
            <v>0</v>
          </cell>
          <cell r="AE145">
            <v>0</v>
          </cell>
          <cell r="AF145">
            <v>0</v>
          </cell>
          <cell r="AG145">
            <v>0</v>
          </cell>
          <cell r="AH145">
            <v>0</v>
          </cell>
          <cell r="AI145">
            <v>0</v>
          </cell>
          <cell r="AJ145">
            <v>0</v>
          </cell>
          <cell r="AK145">
            <v>0</v>
          </cell>
          <cell r="AL145">
            <v>0</v>
          </cell>
          <cell r="AM145">
            <v>15024227.814999999</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303336.42000000004</v>
          </cell>
          <cell r="T146">
            <v>282994.07</v>
          </cell>
          <cell r="U146">
            <v>289632.99000000005</v>
          </cell>
          <cell r="V146">
            <v>296412.30000000005</v>
          </cell>
          <cell r="W146">
            <v>303344.02</v>
          </cell>
          <cell r="X146">
            <v>310400.97000000009</v>
          </cell>
          <cell r="Y146">
            <v>313409.25000000006</v>
          </cell>
          <cell r="Z146">
            <v>317128.50000000006</v>
          </cell>
          <cell r="AA146">
            <v>0</v>
          </cell>
          <cell r="AB146">
            <v>0</v>
          </cell>
          <cell r="AC146">
            <v>0</v>
          </cell>
          <cell r="AD146">
            <v>0</v>
          </cell>
          <cell r="AE146">
            <v>0</v>
          </cell>
          <cell r="AF146">
            <v>0</v>
          </cell>
          <cell r="AG146">
            <v>0</v>
          </cell>
          <cell r="AH146">
            <v>0</v>
          </cell>
          <cell r="AI146">
            <v>0</v>
          </cell>
          <cell r="AJ146">
            <v>0</v>
          </cell>
          <cell r="AK146">
            <v>0</v>
          </cell>
          <cell r="AL146">
            <v>0</v>
          </cell>
          <cell r="AM146">
            <v>2836995.3125000005</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20709.36</v>
          </cell>
          <cell r="R147">
            <v>17245.55</v>
          </cell>
          <cell r="S147">
            <v>37928.450000000004</v>
          </cell>
          <cell r="T147">
            <v>34496</v>
          </cell>
          <cell r="U147">
            <v>34517.07</v>
          </cell>
          <cell r="V147">
            <v>34524.910000000003</v>
          </cell>
          <cell r="W147">
            <v>34510.700000000004</v>
          </cell>
          <cell r="X147">
            <v>34476.400000000001</v>
          </cell>
          <cell r="Y147">
            <v>34412.699999999997</v>
          </cell>
          <cell r="Z147">
            <v>34309.800000000003</v>
          </cell>
          <cell r="AA147">
            <v>0</v>
          </cell>
          <cell r="AB147">
            <v>0</v>
          </cell>
          <cell r="AC147">
            <v>0</v>
          </cell>
          <cell r="AD147">
            <v>0</v>
          </cell>
          <cell r="AE147">
            <v>0</v>
          </cell>
          <cell r="AF147">
            <v>0</v>
          </cell>
          <cell r="AG147">
            <v>0</v>
          </cell>
          <cell r="AH147">
            <v>0</v>
          </cell>
          <cell r="AI147">
            <v>0</v>
          </cell>
          <cell r="AJ147">
            <v>0</v>
          </cell>
          <cell r="AK147">
            <v>0</v>
          </cell>
          <cell r="AL147">
            <v>0</v>
          </cell>
          <cell r="AM147">
            <v>317130.94</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96793.2</v>
          </cell>
          <cell r="T148">
            <v>85842.900000000009</v>
          </cell>
          <cell r="U148">
            <v>83400.3</v>
          </cell>
          <cell r="V148">
            <v>80900.200000000012</v>
          </cell>
          <cell r="W148">
            <v>78367.899999999994</v>
          </cell>
          <cell r="X148">
            <v>75833.3</v>
          </cell>
          <cell r="Y148">
            <v>73351.600000000006</v>
          </cell>
          <cell r="Z148">
            <v>70980.3</v>
          </cell>
          <cell r="AA148">
            <v>0</v>
          </cell>
          <cell r="AB148">
            <v>0</v>
          </cell>
          <cell r="AC148">
            <v>0</v>
          </cell>
          <cell r="AD148">
            <v>0</v>
          </cell>
          <cell r="AE148">
            <v>0</v>
          </cell>
          <cell r="AF148">
            <v>0</v>
          </cell>
          <cell r="AG148">
            <v>0</v>
          </cell>
          <cell r="AH148">
            <v>0</v>
          </cell>
          <cell r="AI148">
            <v>0</v>
          </cell>
          <cell r="AJ148">
            <v>0</v>
          </cell>
          <cell r="AK148">
            <v>0</v>
          </cell>
          <cell r="AL148">
            <v>0</v>
          </cell>
          <cell r="AM148">
            <v>793543.01000000013</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165770.30249999999</v>
          </cell>
          <cell r="T149">
            <v>148569.29999999999</v>
          </cell>
          <cell r="U149">
            <v>146042.32500000001</v>
          </cell>
          <cell r="V149">
            <v>143384.17499999999</v>
          </cell>
          <cell r="W149">
            <v>140627.02499999999</v>
          </cell>
          <cell r="X149">
            <v>137778.29999999999</v>
          </cell>
          <cell r="Y149">
            <v>134897.4</v>
          </cell>
          <cell r="Z149">
            <v>132100.65</v>
          </cell>
          <cell r="AA149">
            <v>0</v>
          </cell>
          <cell r="AB149">
            <v>0</v>
          </cell>
          <cell r="AC149">
            <v>0</v>
          </cell>
          <cell r="AD149">
            <v>0</v>
          </cell>
          <cell r="AE149">
            <v>0</v>
          </cell>
          <cell r="AF149">
            <v>0</v>
          </cell>
          <cell r="AG149">
            <v>0</v>
          </cell>
          <cell r="AH149">
            <v>0</v>
          </cell>
          <cell r="AI149">
            <v>0</v>
          </cell>
          <cell r="AJ149">
            <v>0</v>
          </cell>
          <cell r="AK149">
            <v>0</v>
          </cell>
          <cell r="AL149">
            <v>0</v>
          </cell>
          <cell r="AM149">
            <v>1395763.3799999997</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1083727.7550000001</v>
          </cell>
          <cell r="R150">
            <v>890095.38749999995</v>
          </cell>
          <cell r="S150">
            <v>1917571.3425</v>
          </cell>
          <cell r="T150">
            <v>1711165.5</v>
          </cell>
          <cell r="U150">
            <v>1677832.2</v>
          </cell>
          <cell r="V150">
            <v>1648260.9</v>
          </cell>
          <cell r="W150">
            <v>1622731.2749999999</v>
          </cell>
          <cell r="X150">
            <v>1599463.8</v>
          </cell>
          <cell r="Y150">
            <v>1577201.1749999998</v>
          </cell>
          <cell r="Z150">
            <v>1556213.175</v>
          </cell>
          <cell r="AA150">
            <v>0</v>
          </cell>
          <cell r="AB150">
            <v>0</v>
          </cell>
          <cell r="AC150">
            <v>0</v>
          </cell>
          <cell r="AD150">
            <v>0</v>
          </cell>
          <cell r="AE150">
            <v>0</v>
          </cell>
          <cell r="AF150">
            <v>0</v>
          </cell>
          <cell r="AG150">
            <v>0</v>
          </cell>
          <cell r="AH150">
            <v>0</v>
          </cell>
          <cell r="AI150">
            <v>0</v>
          </cell>
          <cell r="AJ150">
            <v>0</v>
          </cell>
          <cell r="AK150">
            <v>0</v>
          </cell>
          <cell r="AL150">
            <v>0</v>
          </cell>
          <cell r="AM150">
            <v>15284262.510000002</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1136445.81</v>
          </cell>
          <cell r="R151">
            <v>979833.96499999997</v>
          </cell>
          <cell r="S151">
            <v>2212750.96</v>
          </cell>
          <cell r="T151">
            <v>2078807.7600000002</v>
          </cell>
          <cell r="U151">
            <v>2142421.9500000002</v>
          </cell>
          <cell r="V151">
            <v>2208716.2450000006</v>
          </cell>
          <cell r="W151">
            <v>2277644.31</v>
          </cell>
          <cell r="X151">
            <v>2348844.6050000004</v>
          </cell>
          <cell r="Y151">
            <v>2421821.4700000002</v>
          </cell>
          <cell r="Z151">
            <v>2496058.5450000004</v>
          </cell>
          <cell r="AA151">
            <v>0</v>
          </cell>
          <cell r="AB151">
            <v>0</v>
          </cell>
          <cell r="AC151">
            <v>0</v>
          </cell>
          <cell r="AD151">
            <v>0</v>
          </cell>
          <cell r="AE151">
            <v>0</v>
          </cell>
          <cell r="AF151">
            <v>0</v>
          </cell>
          <cell r="AG151">
            <v>0</v>
          </cell>
          <cell r="AH151">
            <v>0</v>
          </cell>
          <cell r="AI151">
            <v>0</v>
          </cell>
          <cell r="AJ151">
            <v>0</v>
          </cell>
          <cell r="AK151">
            <v>0</v>
          </cell>
          <cell r="AL151">
            <v>0</v>
          </cell>
          <cell r="AM151">
            <v>20303345.620000005</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1136869.8</v>
          </cell>
          <cell r="R152">
            <v>951515.49500000011</v>
          </cell>
          <cell r="S152">
            <v>2097779.2675000001</v>
          </cell>
          <cell r="T152">
            <v>1888881.7500000002</v>
          </cell>
          <cell r="U152">
            <v>1870020</v>
          </cell>
          <cell r="V152">
            <v>1850271.7500000002</v>
          </cell>
          <cell r="W152">
            <v>1829884.5</v>
          </cell>
          <cell r="X152">
            <v>1809166.5</v>
          </cell>
          <cell r="Y152">
            <v>1788446.25</v>
          </cell>
          <cell r="Z152">
            <v>1768016.25</v>
          </cell>
          <cell r="AA152">
            <v>0</v>
          </cell>
          <cell r="AB152">
            <v>0</v>
          </cell>
          <cell r="AC152">
            <v>0</v>
          </cell>
          <cell r="AD152">
            <v>0</v>
          </cell>
          <cell r="AE152">
            <v>0</v>
          </cell>
          <cell r="AF152">
            <v>0</v>
          </cell>
          <cell r="AG152">
            <v>0</v>
          </cell>
          <cell r="AH152">
            <v>0</v>
          </cell>
          <cell r="AI152">
            <v>0</v>
          </cell>
          <cell r="AJ152">
            <v>0</v>
          </cell>
          <cell r="AK152">
            <v>0</v>
          </cell>
          <cell r="AL152">
            <v>0</v>
          </cell>
          <cell r="AM152">
            <v>16990851.5625</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146573.82</v>
          </cell>
          <cell r="T153">
            <v>135991.93000000002</v>
          </cell>
          <cell r="U153">
            <v>136601.54999999999</v>
          </cell>
          <cell r="V153">
            <v>137411.1</v>
          </cell>
          <cell r="W153">
            <v>138096</v>
          </cell>
          <cell r="X153">
            <v>138645.44999999998</v>
          </cell>
          <cell r="Y153">
            <v>139051.35</v>
          </cell>
          <cell r="Z153">
            <v>139299.30000000002</v>
          </cell>
          <cell r="AA153">
            <v>0</v>
          </cell>
          <cell r="AB153">
            <v>0</v>
          </cell>
          <cell r="AC153">
            <v>0</v>
          </cell>
          <cell r="AD153">
            <v>0</v>
          </cell>
          <cell r="AE153">
            <v>0</v>
          </cell>
          <cell r="AF153">
            <v>0</v>
          </cell>
          <cell r="AG153">
            <v>0</v>
          </cell>
          <cell r="AH153">
            <v>0</v>
          </cell>
          <cell r="AI153">
            <v>0</v>
          </cell>
          <cell r="AJ153">
            <v>0</v>
          </cell>
          <cell r="AK153">
            <v>0</v>
          </cell>
          <cell r="AL153">
            <v>0</v>
          </cell>
          <cell r="AM153">
            <v>1316905.0375000001</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246.76380368133795</v>
          </cell>
          <cell r="R154">
            <v>207.27522108731858</v>
          </cell>
          <cell r="S154">
            <v>456.77852024419599</v>
          </cell>
          <cell r="T154">
            <v>415.00230441193776</v>
          </cell>
          <cell r="U154">
            <v>414.85374730297065</v>
          </cell>
          <cell r="V154">
            <v>414.40160923364363</v>
          </cell>
          <cell r="W154">
            <v>414.77255494071073</v>
          </cell>
          <cell r="X154">
            <v>414.67178313871364</v>
          </cell>
          <cell r="Y154">
            <v>415.47971210886783</v>
          </cell>
          <cell r="Z154">
            <v>416.41607681922778</v>
          </cell>
          <cell r="AA154">
            <v>0</v>
          </cell>
          <cell r="AB154">
            <v>0</v>
          </cell>
          <cell r="AC154">
            <v>0</v>
          </cell>
          <cell r="AD154">
            <v>0</v>
          </cell>
          <cell r="AE154">
            <v>0</v>
          </cell>
          <cell r="AF154">
            <v>0</v>
          </cell>
          <cell r="AG154">
            <v>0</v>
          </cell>
          <cell r="AH154">
            <v>0</v>
          </cell>
          <cell r="AI154">
            <v>0</v>
          </cell>
          <cell r="AJ154">
            <v>0</v>
          </cell>
          <cell r="AK154">
            <v>0</v>
          </cell>
          <cell r="AL154">
            <v>0</v>
          </cell>
          <cell r="AM154">
            <v>3816.4153329689248</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750267.9</v>
          </cell>
          <cell r="R155">
            <v>624418.875</v>
          </cell>
          <cell r="S155">
            <v>1374318.2250000001</v>
          </cell>
          <cell r="T155">
            <v>1250064</v>
          </cell>
          <cell r="U155">
            <v>1249562.25</v>
          </cell>
          <cell r="V155">
            <v>1247541.75</v>
          </cell>
          <cell r="W155">
            <v>1243813.5</v>
          </cell>
          <cell r="X155">
            <v>1239072.75</v>
          </cell>
          <cell r="Y155">
            <v>1233832.5</v>
          </cell>
          <cell r="Z155">
            <v>1228047.75</v>
          </cell>
          <cell r="AA155">
            <v>0</v>
          </cell>
          <cell r="AB155">
            <v>0</v>
          </cell>
          <cell r="AC155">
            <v>0</v>
          </cell>
          <cell r="AD155">
            <v>0</v>
          </cell>
          <cell r="AE155">
            <v>0</v>
          </cell>
          <cell r="AF155">
            <v>0</v>
          </cell>
          <cell r="AG155">
            <v>0</v>
          </cell>
          <cell r="AH155">
            <v>0</v>
          </cell>
          <cell r="AI155">
            <v>0</v>
          </cell>
          <cell r="AJ155">
            <v>0</v>
          </cell>
          <cell r="AK155">
            <v>0</v>
          </cell>
          <cell r="AL155">
            <v>0</v>
          </cell>
          <cell r="AM155">
            <v>11440939.5</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198354.45</v>
          </cell>
          <cell r="R156">
            <v>164455.02499999999</v>
          </cell>
          <cell r="S156">
            <v>359519.61499999999</v>
          </cell>
          <cell r="T156">
            <v>324889.59999999998</v>
          </cell>
          <cell r="U156">
            <v>322586.59999999998</v>
          </cell>
          <cell r="V156">
            <v>320121.89999999997</v>
          </cell>
          <cell r="W156">
            <v>317522.45</v>
          </cell>
          <cell r="X156">
            <v>314825</v>
          </cell>
          <cell r="Y156">
            <v>312068.75</v>
          </cell>
          <cell r="Z156">
            <v>309297.8</v>
          </cell>
          <cell r="AA156">
            <v>0</v>
          </cell>
          <cell r="AB156">
            <v>0</v>
          </cell>
          <cell r="AC156">
            <v>0</v>
          </cell>
          <cell r="AD156">
            <v>0</v>
          </cell>
          <cell r="AE156">
            <v>0</v>
          </cell>
          <cell r="AF156">
            <v>0</v>
          </cell>
          <cell r="AG156">
            <v>0</v>
          </cell>
          <cell r="AH156">
            <v>0</v>
          </cell>
          <cell r="AI156">
            <v>0</v>
          </cell>
          <cell r="AJ156">
            <v>0</v>
          </cell>
          <cell r="AK156">
            <v>0</v>
          </cell>
          <cell r="AL156">
            <v>0</v>
          </cell>
          <cell r="AM156">
            <v>2943641.1899999995</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1048132.47</v>
          </cell>
          <cell r="R157">
            <v>926476.64500000002</v>
          </cell>
          <cell r="S157">
            <v>2129336.4750000001</v>
          </cell>
          <cell r="T157">
            <v>2042547.4600000002</v>
          </cell>
          <cell r="U157">
            <v>2143155.04</v>
          </cell>
          <cell r="V157">
            <v>2247616.08</v>
          </cell>
          <cell r="W157">
            <v>2355859.4400000004</v>
          </cell>
          <cell r="X157">
            <v>2467750.65</v>
          </cell>
          <cell r="Y157">
            <v>2583156.5400000005</v>
          </cell>
          <cell r="Z157">
            <v>2702007.0800000005</v>
          </cell>
          <cell r="AA157">
            <v>0</v>
          </cell>
          <cell r="AB157">
            <v>0</v>
          </cell>
          <cell r="AC157">
            <v>0</v>
          </cell>
          <cell r="AD157">
            <v>0</v>
          </cell>
          <cell r="AE157">
            <v>0</v>
          </cell>
          <cell r="AF157">
            <v>0</v>
          </cell>
          <cell r="AG157">
            <v>0</v>
          </cell>
          <cell r="AH157">
            <v>0</v>
          </cell>
          <cell r="AI157">
            <v>0</v>
          </cell>
          <cell r="AJ157">
            <v>0</v>
          </cell>
          <cell r="AK157">
            <v>0</v>
          </cell>
          <cell r="AL157">
            <v>0</v>
          </cell>
          <cell r="AM157">
            <v>20646037.880000003</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9116837.182500001</v>
          </cell>
          <cell r="T158">
            <v>8659308.1099999994</v>
          </cell>
          <cell r="U158">
            <v>9004815.5800000001</v>
          </cell>
          <cell r="V158">
            <v>9362012.6099999994</v>
          </cell>
          <cell r="W158">
            <v>9731937.8049999997</v>
          </cell>
          <cell r="X158">
            <v>10114105.07</v>
          </cell>
          <cell r="Y158">
            <v>10508322.285</v>
          </cell>
          <cell r="Z158">
            <v>10915130.65</v>
          </cell>
          <cell r="AA158">
            <v>0</v>
          </cell>
          <cell r="AB158">
            <v>0</v>
          </cell>
          <cell r="AC158">
            <v>0</v>
          </cell>
          <cell r="AD158">
            <v>0</v>
          </cell>
          <cell r="AE158">
            <v>0</v>
          </cell>
          <cell r="AF158">
            <v>0</v>
          </cell>
          <cell r="AG158">
            <v>0</v>
          </cell>
          <cell r="AH158">
            <v>0</v>
          </cell>
          <cell r="AI158">
            <v>0</v>
          </cell>
          <cell r="AJ158">
            <v>0</v>
          </cell>
          <cell r="AK158">
            <v>0</v>
          </cell>
          <cell r="AL158">
            <v>0</v>
          </cell>
          <cell r="AM158">
            <v>89619956.180000007</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5435054.0999999996</v>
          </cell>
          <cell r="R159">
            <v>4604165.7750000004</v>
          </cell>
          <cell r="S159">
            <v>10249858.372500001</v>
          </cell>
          <cell r="T159">
            <v>9448163.8200000003</v>
          </cell>
          <cell r="U159">
            <v>9557047.0050000008</v>
          </cell>
          <cell r="V159">
            <v>9656652.4200000018</v>
          </cell>
          <cell r="W159">
            <v>9746291.5700000022</v>
          </cell>
          <cell r="X159">
            <v>9702888.7500000019</v>
          </cell>
          <cell r="Y159">
            <v>9670853.2500000019</v>
          </cell>
          <cell r="Z159">
            <v>9632787.7500000019</v>
          </cell>
          <cell r="AA159">
            <v>0</v>
          </cell>
          <cell r="AB159">
            <v>0</v>
          </cell>
          <cell r="AC159">
            <v>0</v>
          </cell>
          <cell r="AD159">
            <v>0</v>
          </cell>
          <cell r="AE159">
            <v>0</v>
          </cell>
          <cell r="AF159">
            <v>0</v>
          </cell>
          <cell r="AG159">
            <v>0</v>
          </cell>
          <cell r="AH159">
            <v>0</v>
          </cell>
          <cell r="AI159">
            <v>0</v>
          </cell>
          <cell r="AJ159">
            <v>0</v>
          </cell>
          <cell r="AK159">
            <v>0</v>
          </cell>
          <cell r="AL159">
            <v>0</v>
          </cell>
          <cell r="AM159">
            <v>87703762.812500015</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98134.079999999987</v>
          </cell>
          <cell r="R160">
            <v>83123.180000000008</v>
          </cell>
          <cell r="S160">
            <v>185137.19</v>
          </cell>
          <cell r="T160">
            <v>170895.72</v>
          </cell>
          <cell r="U160">
            <v>173245.33000000002</v>
          </cell>
          <cell r="V160">
            <v>175582.02000000002</v>
          </cell>
          <cell r="W160">
            <v>177887.13</v>
          </cell>
          <cell r="X160">
            <v>180143.15</v>
          </cell>
          <cell r="Y160">
            <v>182331.41500000004</v>
          </cell>
          <cell r="Z160">
            <v>184435.47</v>
          </cell>
          <cell r="AA160">
            <v>0</v>
          </cell>
          <cell r="AB160">
            <v>0</v>
          </cell>
          <cell r="AC160">
            <v>0</v>
          </cell>
          <cell r="AD160">
            <v>0</v>
          </cell>
          <cell r="AE160">
            <v>0</v>
          </cell>
          <cell r="AF160">
            <v>0</v>
          </cell>
          <cell r="AG160">
            <v>0</v>
          </cell>
          <cell r="AH160">
            <v>0</v>
          </cell>
          <cell r="AI160">
            <v>0</v>
          </cell>
          <cell r="AJ160">
            <v>0</v>
          </cell>
          <cell r="AK160">
            <v>0</v>
          </cell>
          <cell r="AL160">
            <v>0</v>
          </cell>
          <cell r="AM160">
            <v>1610914.6849999998</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202812.39</v>
          </cell>
          <cell r="R161">
            <v>173926.41</v>
          </cell>
          <cell r="S161">
            <v>390945.02750000003</v>
          </cell>
          <cell r="T161">
            <v>364943.88</v>
          </cell>
          <cell r="U161">
            <v>373690.83000000007</v>
          </cell>
          <cell r="V161">
            <v>382538.25</v>
          </cell>
          <cell r="W161">
            <v>391472.44000000006</v>
          </cell>
          <cell r="X161">
            <v>400472.04000000004</v>
          </cell>
          <cell r="Y161">
            <v>409508.62</v>
          </cell>
          <cell r="Z161">
            <v>418544.40000000008</v>
          </cell>
          <cell r="AA161">
            <v>0</v>
          </cell>
          <cell r="AB161">
            <v>0</v>
          </cell>
          <cell r="AC161">
            <v>0</v>
          </cell>
          <cell r="AD161">
            <v>0</v>
          </cell>
          <cell r="AE161">
            <v>0</v>
          </cell>
          <cell r="AF161">
            <v>0</v>
          </cell>
          <cell r="AG161">
            <v>0</v>
          </cell>
          <cell r="AH161">
            <v>0</v>
          </cell>
          <cell r="AI161">
            <v>0</v>
          </cell>
          <cell r="AJ161">
            <v>0</v>
          </cell>
          <cell r="AK161">
            <v>0</v>
          </cell>
          <cell r="AL161">
            <v>0</v>
          </cell>
          <cell r="AM161">
            <v>3508854.2875000001</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214506.9</v>
          </cell>
          <cell r="R162">
            <v>182263.92</v>
          </cell>
          <cell r="S162">
            <v>406318.47499999998</v>
          </cell>
          <cell r="T162">
            <v>375193.87</v>
          </cell>
          <cell r="U162">
            <v>380156.17500000005</v>
          </cell>
          <cell r="V162">
            <v>384866.06</v>
          </cell>
          <cell r="W162">
            <v>389319.28</v>
          </cell>
          <cell r="X162">
            <v>393520.98</v>
          </cell>
          <cell r="Y162">
            <v>397498.93000000011</v>
          </cell>
          <cell r="Z162">
            <v>396481.05000000005</v>
          </cell>
          <cell r="AA162">
            <v>0</v>
          </cell>
          <cell r="AB162">
            <v>0</v>
          </cell>
          <cell r="AC162">
            <v>0</v>
          </cell>
          <cell r="AD162">
            <v>0</v>
          </cell>
          <cell r="AE162">
            <v>0</v>
          </cell>
          <cell r="AF162">
            <v>0</v>
          </cell>
          <cell r="AG162">
            <v>0</v>
          </cell>
          <cell r="AH162">
            <v>0</v>
          </cell>
          <cell r="AI162">
            <v>0</v>
          </cell>
          <cell r="AJ162">
            <v>0</v>
          </cell>
          <cell r="AK162">
            <v>0</v>
          </cell>
          <cell r="AL162">
            <v>0</v>
          </cell>
          <cell r="AM162">
            <v>3520125.6400000006</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837786</v>
          </cell>
          <cell r="R163">
            <v>697063.6875</v>
          </cell>
          <cell r="S163">
            <v>1530396.5625</v>
          </cell>
          <cell r="T163">
            <v>1388337.125</v>
          </cell>
          <cell r="U163">
            <v>1384508.625</v>
          </cell>
          <cell r="V163">
            <v>1379929.625</v>
          </cell>
          <cell r="W163">
            <v>1374552.6249999998</v>
          </cell>
          <cell r="X163">
            <v>1368444.125</v>
          </cell>
          <cell r="Y163">
            <v>1361694.375</v>
          </cell>
          <cell r="Z163">
            <v>1354360.375</v>
          </cell>
          <cell r="AA163">
            <v>0</v>
          </cell>
          <cell r="AB163">
            <v>0</v>
          </cell>
          <cell r="AC163">
            <v>0</v>
          </cell>
          <cell r="AD163">
            <v>0</v>
          </cell>
          <cell r="AE163">
            <v>0</v>
          </cell>
          <cell r="AF163">
            <v>0</v>
          </cell>
          <cell r="AG163">
            <v>0</v>
          </cell>
          <cell r="AH163">
            <v>0</v>
          </cell>
          <cell r="AI163">
            <v>0</v>
          </cell>
          <cell r="AJ163">
            <v>0</v>
          </cell>
          <cell r="AK163">
            <v>0</v>
          </cell>
          <cell r="AL163">
            <v>0</v>
          </cell>
          <cell r="AM163">
            <v>12677073.125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3197612.0249999999</v>
          </cell>
          <cell r="R164">
            <v>2726356.1625000001</v>
          </cell>
          <cell r="S164">
            <v>6098036.6399999987</v>
          </cell>
          <cell r="T164">
            <v>5583268.1450000014</v>
          </cell>
          <cell r="U164">
            <v>5621958.1599999992</v>
          </cell>
          <cell r="V164">
            <v>5658162.0550000016</v>
          </cell>
          <cell r="W164">
            <v>5691342.9299999997</v>
          </cell>
          <cell r="X164">
            <v>5721215.9550000001</v>
          </cell>
          <cell r="Y164">
            <v>5747508.5850000009</v>
          </cell>
          <cell r="Z164">
            <v>5769946.9100000001</v>
          </cell>
          <cell r="AA164">
            <v>0</v>
          </cell>
          <cell r="AB164">
            <v>0</v>
          </cell>
          <cell r="AC164">
            <v>0</v>
          </cell>
          <cell r="AD164">
            <v>0</v>
          </cell>
          <cell r="AE164">
            <v>0</v>
          </cell>
          <cell r="AF164">
            <v>0</v>
          </cell>
          <cell r="AG164">
            <v>0</v>
          </cell>
          <cell r="AH164">
            <v>0</v>
          </cell>
          <cell r="AI164">
            <v>0</v>
          </cell>
          <cell r="AJ164">
            <v>0</v>
          </cell>
          <cell r="AK164">
            <v>0</v>
          </cell>
          <cell r="AL164">
            <v>0</v>
          </cell>
          <cell r="AM164">
            <v>51815407.567499995</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1108819.53</v>
          </cell>
          <cell r="T165">
            <v>1019571.42</v>
          </cell>
          <cell r="U165">
            <v>1030205.4</v>
          </cell>
          <cell r="V165">
            <v>1041004.51</v>
          </cell>
          <cell r="W165">
            <v>1051834.49</v>
          </cell>
          <cell r="X165">
            <v>1062462.5899999999</v>
          </cell>
          <cell r="Y165">
            <v>1072731.52</v>
          </cell>
          <cell r="Z165">
            <v>1082586.3999999999</v>
          </cell>
          <cell r="AA165">
            <v>0</v>
          </cell>
          <cell r="AB165">
            <v>0</v>
          </cell>
          <cell r="AC165">
            <v>0</v>
          </cell>
          <cell r="AD165">
            <v>0</v>
          </cell>
          <cell r="AE165">
            <v>0</v>
          </cell>
          <cell r="AF165">
            <v>0</v>
          </cell>
          <cell r="AG165">
            <v>0</v>
          </cell>
          <cell r="AH165">
            <v>0</v>
          </cell>
          <cell r="AI165">
            <v>0</v>
          </cell>
          <cell r="AJ165">
            <v>0</v>
          </cell>
          <cell r="AK165">
            <v>0</v>
          </cell>
          <cell r="AL165">
            <v>0</v>
          </cell>
          <cell r="AM165">
            <v>10048755.115</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1132.8017935698074</v>
          </cell>
          <cell r="R166">
            <v>939.63585764133973</v>
          </cell>
          <cell r="S166">
            <v>2066.7132088069234</v>
          </cell>
          <cell r="T166">
            <v>1882.7038186352409</v>
          </cell>
          <cell r="U166">
            <v>1885.3877551990063</v>
          </cell>
          <cell r="V166">
            <v>1886.9541746465461</v>
          </cell>
          <cell r="W166">
            <v>1885.8358066591634</v>
          </cell>
          <cell r="X166">
            <v>1881.4674508174292</v>
          </cell>
          <cell r="Y166">
            <v>1876.3660441935358</v>
          </cell>
          <cell r="Z166">
            <v>1871.8990870972607</v>
          </cell>
          <cell r="AA166">
            <v>0</v>
          </cell>
          <cell r="AB166">
            <v>0</v>
          </cell>
          <cell r="AC166">
            <v>0</v>
          </cell>
          <cell r="AD166">
            <v>0</v>
          </cell>
          <cell r="AE166">
            <v>0</v>
          </cell>
          <cell r="AF166">
            <v>0</v>
          </cell>
          <cell r="AG166">
            <v>0</v>
          </cell>
          <cell r="AH166">
            <v>0</v>
          </cell>
          <cell r="AI166">
            <v>0</v>
          </cell>
          <cell r="AJ166">
            <v>0</v>
          </cell>
          <cell r="AK166">
            <v>0</v>
          </cell>
          <cell r="AL166">
            <v>0</v>
          </cell>
          <cell r="AM166">
            <v>17309.764997266251</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4023.39</v>
          </cell>
          <cell r="R167">
            <v>3332</v>
          </cell>
          <cell r="S167">
            <v>7280.42</v>
          </cell>
          <cell r="T167">
            <v>6580.6999999999989</v>
          </cell>
          <cell r="U167">
            <v>6536.5999999999995</v>
          </cell>
          <cell r="V167">
            <v>6487.6</v>
          </cell>
          <cell r="W167">
            <v>6433.7</v>
          </cell>
          <cell r="X167">
            <v>6377.35</v>
          </cell>
          <cell r="Y167">
            <v>6318.55</v>
          </cell>
          <cell r="Z167">
            <v>6257.3</v>
          </cell>
          <cell r="AA167">
            <v>0</v>
          </cell>
          <cell r="AB167">
            <v>0</v>
          </cell>
          <cell r="AC167">
            <v>0</v>
          </cell>
          <cell r="AD167">
            <v>0</v>
          </cell>
          <cell r="AE167">
            <v>0</v>
          </cell>
          <cell r="AF167">
            <v>0</v>
          </cell>
          <cell r="AG167">
            <v>0</v>
          </cell>
          <cell r="AH167">
            <v>0</v>
          </cell>
          <cell r="AI167">
            <v>0</v>
          </cell>
          <cell r="AJ167">
            <v>0</v>
          </cell>
          <cell r="AK167">
            <v>0</v>
          </cell>
          <cell r="AL167">
            <v>0</v>
          </cell>
          <cell r="AM167">
            <v>59627.61</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2440.8000000000002</v>
          </cell>
          <cell r="R168">
            <v>2000.3999999999999</v>
          </cell>
          <cell r="S168">
            <v>4317.3599999999997</v>
          </cell>
          <cell r="T168">
            <v>3864</v>
          </cell>
          <cell r="U168">
            <v>3796.8</v>
          </cell>
          <cell r="V168">
            <v>3734.4</v>
          </cell>
          <cell r="W168">
            <v>3676.8</v>
          </cell>
          <cell r="X168">
            <v>3619.2</v>
          </cell>
          <cell r="Y168">
            <v>3564</v>
          </cell>
          <cell r="Z168">
            <v>3511.2</v>
          </cell>
          <cell r="AA168">
            <v>0</v>
          </cell>
          <cell r="AB168">
            <v>0</v>
          </cell>
          <cell r="AC168">
            <v>0</v>
          </cell>
          <cell r="AD168">
            <v>0</v>
          </cell>
          <cell r="AE168">
            <v>0</v>
          </cell>
          <cell r="AF168">
            <v>0</v>
          </cell>
          <cell r="AG168">
            <v>0</v>
          </cell>
          <cell r="AH168">
            <v>0</v>
          </cell>
          <cell r="AI168">
            <v>0</v>
          </cell>
          <cell r="AJ168">
            <v>0</v>
          </cell>
          <cell r="AK168">
            <v>0</v>
          </cell>
          <cell r="AL168">
            <v>0</v>
          </cell>
          <cell r="AM168">
            <v>34524.959999999999</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6585.3599999999988</v>
          </cell>
          <cell r="R169">
            <v>5437.2000000000007</v>
          </cell>
          <cell r="S169">
            <v>11862.48</v>
          </cell>
          <cell r="T169">
            <v>10724.9</v>
          </cell>
          <cell r="U169">
            <v>10678.900000000001</v>
          </cell>
          <cell r="V169">
            <v>10649</v>
          </cell>
          <cell r="W169">
            <v>10635.2</v>
          </cell>
          <cell r="X169">
            <v>10640.720000000001</v>
          </cell>
          <cell r="Y169">
            <v>10659.120000000003</v>
          </cell>
          <cell r="Z169">
            <v>10683.500000000002</v>
          </cell>
          <cell r="AA169">
            <v>0</v>
          </cell>
          <cell r="AB169">
            <v>0</v>
          </cell>
          <cell r="AC169">
            <v>0</v>
          </cell>
          <cell r="AD169">
            <v>0</v>
          </cell>
          <cell r="AE169">
            <v>0</v>
          </cell>
          <cell r="AF169">
            <v>0</v>
          </cell>
          <cell r="AG169">
            <v>0</v>
          </cell>
          <cell r="AH169">
            <v>0</v>
          </cell>
          <cell r="AI169">
            <v>0</v>
          </cell>
          <cell r="AJ169">
            <v>0</v>
          </cell>
          <cell r="AK169">
            <v>0</v>
          </cell>
          <cell r="AL169">
            <v>0</v>
          </cell>
          <cell r="AM169">
            <v>98556.38</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16612.559999999998</v>
          </cell>
          <cell r="T170">
            <v>15129.599999999999</v>
          </cell>
          <cell r="U170">
            <v>15165.119999999999</v>
          </cell>
          <cell r="V170">
            <v>15227.52</v>
          </cell>
          <cell r="W170">
            <v>15319.68</v>
          </cell>
          <cell r="X170">
            <v>15437.759999999998</v>
          </cell>
          <cell r="Y170">
            <v>15587.999999999998</v>
          </cell>
          <cell r="Z170">
            <v>15763.68</v>
          </cell>
          <cell r="AA170">
            <v>0</v>
          </cell>
          <cell r="AB170">
            <v>0</v>
          </cell>
          <cell r="AC170">
            <v>0</v>
          </cell>
          <cell r="AD170">
            <v>0</v>
          </cell>
          <cell r="AE170">
            <v>0</v>
          </cell>
          <cell r="AF170">
            <v>0</v>
          </cell>
          <cell r="AG170">
            <v>0</v>
          </cell>
          <cell r="AH170">
            <v>0</v>
          </cell>
          <cell r="AI170">
            <v>0</v>
          </cell>
          <cell r="AJ170">
            <v>0</v>
          </cell>
          <cell r="AK170">
            <v>0</v>
          </cell>
          <cell r="AL170">
            <v>0</v>
          </cell>
          <cell r="AM170">
            <v>148350.71999999997</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1363218.2799999998</v>
          </cell>
          <cell r="T171">
            <v>1255729.1599999999</v>
          </cell>
          <cell r="U171">
            <v>1270886.6199999999</v>
          </cell>
          <cell r="V171">
            <v>1286669.6800000002</v>
          </cell>
          <cell r="W171">
            <v>1303126.18</v>
          </cell>
          <cell r="X171">
            <v>1320042.22</v>
          </cell>
          <cell r="Y171">
            <v>1337309.7</v>
          </cell>
          <cell r="Z171">
            <v>1355040.4</v>
          </cell>
          <cell r="AA171">
            <v>0</v>
          </cell>
          <cell r="AB171">
            <v>0</v>
          </cell>
          <cell r="AC171">
            <v>0</v>
          </cell>
          <cell r="AD171">
            <v>0</v>
          </cell>
          <cell r="AE171">
            <v>0</v>
          </cell>
          <cell r="AF171">
            <v>0</v>
          </cell>
          <cell r="AG171">
            <v>0</v>
          </cell>
          <cell r="AH171">
            <v>0</v>
          </cell>
          <cell r="AI171">
            <v>0</v>
          </cell>
          <cell r="AJ171">
            <v>0</v>
          </cell>
          <cell r="AK171">
            <v>0</v>
          </cell>
          <cell r="AL171">
            <v>0</v>
          </cell>
          <cell r="AM171">
            <v>12423773.84</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216522.67</v>
          </cell>
          <cell r="T172">
            <v>194676.30000000002</v>
          </cell>
          <cell r="U172">
            <v>192360.35</v>
          </cell>
          <cell r="V172">
            <v>190067.15</v>
          </cell>
          <cell r="W172">
            <v>187753.47500000001</v>
          </cell>
          <cell r="X172">
            <v>185398.85000000003</v>
          </cell>
          <cell r="Y172">
            <v>182996.45</v>
          </cell>
          <cell r="Z172">
            <v>180537.17499999999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1854302.4500000002</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2146.1999999999998</v>
          </cell>
          <cell r="R173">
            <v>1756.6499999999999</v>
          </cell>
          <cell r="S173">
            <v>3788.19</v>
          </cell>
          <cell r="T173">
            <v>3393.25</v>
          </cell>
          <cell r="U173">
            <v>3334.45</v>
          </cell>
          <cell r="V173">
            <v>3278.1</v>
          </cell>
          <cell r="W173">
            <v>3226.65</v>
          </cell>
          <cell r="X173">
            <v>3177.6499999999996</v>
          </cell>
          <cell r="Y173">
            <v>3131.1000000000004</v>
          </cell>
          <cell r="Z173">
            <v>3091.9</v>
          </cell>
          <cell r="AA173">
            <v>0</v>
          </cell>
          <cell r="AB173">
            <v>0</v>
          </cell>
          <cell r="AC173">
            <v>0</v>
          </cell>
          <cell r="AD173">
            <v>0</v>
          </cell>
          <cell r="AE173">
            <v>0</v>
          </cell>
          <cell r="AF173">
            <v>0</v>
          </cell>
          <cell r="AG173">
            <v>0</v>
          </cell>
          <cell r="AH173">
            <v>0</v>
          </cell>
          <cell r="AI173">
            <v>0</v>
          </cell>
          <cell r="AJ173">
            <v>0</v>
          </cell>
          <cell r="AK173">
            <v>0</v>
          </cell>
          <cell r="AL173">
            <v>0</v>
          </cell>
          <cell r="AM173">
            <v>30324.14</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494587.89</v>
          </cell>
          <cell r="T174">
            <v>457948.32500000001</v>
          </cell>
          <cell r="U174">
            <v>459437.4</v>
          </cell>
          <cell r="V174">
            <v>462017.25</v>
          </cell>
          <cell r="W174">
            <v>464692.95</v>
          </cell>
          <cell r="X174">
            <v>467425.80000000005</v>
          </cell>
          <cell r="Y174">
            <v>470181.15</v>
          </cell>
          <cell r="Z174">
            <v>472927.95</v>
          </cell>
          <cell r="AA174">
            <v>0</v>
          </cell>
          <cell r="AB174">
            <v>0</v>
          </cell>
          <cell r="AC174">
            <v>0</v>
          </cell>
          <cell r="AD174">
            <v>0</v>
          </cell>
          <cell r="AE174">
            <v>0</v>
          </cell>
          <cell r="AF174">
            <v>0</v>
          </cell>
          <cell r="AG174">
            <v>0</v>
          </cell>
          <cell r="AH174">
            <v>0</v>
          </cell>
          <cell r="AI174">
            <v>0</v>
          </cell>
          <cell r="AJ174">
            <v>0</v>
          </cell>
          <cell r="AK174">
            <v>0</v>
          </cell>
          <cell r="AL174">
            <v>0</v>
          </cell>
          <cell r="AM174">
            <v>4444626.7625000002</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151263.12</v>
          </cell>
          <cell r="T175">
            <v>139655.51999999999</v>
          </cell>
          <cell r="U175">
            <v>141412.79999999999</v>
          </cell>
          <cell r="V175">
            <v>142958.88</v>
          </cell>
          <cell r="W175">
            <v>144260.15999999997</v>
          </cell>
          <cell r="X175">
            <v>145280.63999999998</v>
          </cell>
          <cell r="Y175">
            <v>145995.84</v>
          </cell>
          <cell r="Z175">
            <v>146376.47999999998</v>
          </cell>
          <cell r="AA175">
            <v>0</v>
          </cell>
          <cell r="AB175">
            <v>0</v>
          </cell>
          <cell r="AC175">
            <v>0</v>
          </cell>
          <cell r="AD175">
            <v>0</v>
          </cell>
          <cell r="AE175">
            <v>0</v>
          </cell>
          <cell r="AF175">
            <v>0</v>
          </cell>
          <cell r="AG175">
            <v>0</v>
          </cell>
          <cell r="AH175">
            <v>0</v>
          </cell>
          <cell r="AI175">
            <v>0</v>
          </cell>
          <cell r="AJ175">
            <v>0</v>
          </cell>
          <cell r="AK175">
            <v>0</v>
          </cell>
          <cell r="AL175">
            <v>0</v>
          </cell>
          <cell r="AM175">
            <v>1370331.84</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22543.65</v>
          </cell>
          <cell r="R176">
            <v>18844.425000000003</v>
          </cell>
          <cell r="S176">
            <v>41584.950000000004</v>
          </cell>
          <cell r="T176">
            <v>37979.549999999996</v>
          </cell>
          <cell r="U176">
            <v>38172.600000000006</v>
          </cell>
          <cell r="V176">
            <v>38407.949999999997</v>
          </cell>
          <cell r="W176">
            <v>38681.1</v>
          </cell>
          <cell r="X176">
            <v>38984.400000000001</v>
          </cell>
          <cell r="Y176">
            <v>39308.400000000001</v>
          </cell>
          <cell r="Z176">
            <v>39649.5</v>
          </cell>
          <cell r="AA176">
            <v>0</v>
          </cell>
          <cell r="AB176">
            <v>0</v>
          </cell>
          <cell r="AC176">
            <v>0</v>
          </cell>
          <cell r="AD176">
            <v>0</v>
          </cell>
          <cell r="AE176">
            <v>0</v>
          </cell>
          <cell r="AF176">
            <v>0</v>
          </cell>
          <cell r="AG176">
            <v>0</v>
          </cell>
          <cell r="AH176">
            <v>0</v>
          </cell>
          <cell r="AI176">
            <v>0</v>
          </cell>
          <cell r="AJ176">
            <v>0</v>
          </cell>
          <cell r="AK176">
            <v>0</v>
          </cell>
          <cell r="AL176">
            <v>0</v>
          </cell>
          <cell r="AM176">
            <v>354156.52500000002</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298972.34999999998</v>
          </cell>
          <cell r="R177">
            <v>262552.90500000003</v>
          </cell>
          <cell r="S177">
            <v>600482.98499999999</v>
          </cell>
          <cell r="T177">
            <v>572411.19500000007</v>
          </cell>
          <cell r="U177">
            <v>597012.51</v>
          </cell>
          <cell r="V177">
            <v>622161.05499999993</v>
          </cell>
          <cell r="W177">
            <v>647820.83000000007</v>
          </cell>
          <cell r="X177">
            <v>673965.75</v>
          </cell>
          <cell r="Y177">
            <v>700550.34000000008</v>
          </cell>
          <cell r="Z177">
            <v>727494.2100000002</v>
          </cell>
          <cell r="AA177">
            <v>0</v>
          </cell>
          <cell r="AB177">
            <v>0</v>
          </cell>
          <cell r="AC177">
            <v>0</v>
          </cell>
          <cell r="AD177">
            <v>0</v>
          </cell>
          <cell r="AE177">
            <v>0</v>
          </cell>
          <cell r="AF177">
            <v>0</v>
          </cell>
          <cell r="AG177">
            <v>0</v>
          </cell>
          <cell r="AH177">
            <v>0</v>
          </cell>
          <cell r="AI177">
            <v>0</v>
          </cell>
          <cell r="AJ177">
            <v>0</v>
          </cell>
          <cell r="AK177">
            <v>0</v>
          </cell>
          <cell r="AL177">
            <v>0</v>
          </cell>
          <cell r="AM177">
            <v>5703424.1299999999</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367694.1</v>
          </cell>
          <cell r="R178">
            <v>320937.07500000001</v>
          </cell>
          <cell r="S178">
            <v>729030.2024999999</v>
          </cell>
          <cell r="T178">
            <v>688139.41</v>
          </cell>
          <cell r="U178">
            <v>710254.52500000014</v>
          </cell>
          <cell r="V178">
            <v>731653.56</v>
          </cell>
          <cell r="W178">
            <v>752381.8600000001</v>
          </cell>
          <cell r="X178">
            <v>772582.51000000013</v>
          </cell>
          <cell r="Y178">
            <v>792398.44500000007</v>
          </cell>
          <cell r="Z178">
            <v>811928.46000000008</v>
          </cell>
          <cell r="AA178">
            <v>0</v>
          </cell>
          <cell r="AB178">
            <v>0</v>
          </cell>
          <cell r="AC178">
            <v>0</v>
          </cell>
          <cell r="AD178">
            <v>0</v>
          </cell>
          <cell r="AE178">
            <v>0</v>
          </cell>
          <cell r="AF178">
            <v>0</v>
          </cell>
          <cell r="AG178">
            <v>0</v>
          </cell>
          <cell r="AH178">
            <v>0</v>
          </cell>
          <cell r="AI178">
            <v>0</v>
          </cell>
          <cell r="AJ178">
            <v>0</v>
          </cell>
          <cell r="AK178">
            <v>0</v>
          </cell>
          <cell r="AL178">
            <v>0</v>
          </cell>
          <cell r="AM178">
            <v>6677000.1475</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969547.83750000002</v>
          </cell>
          <cell r="T179">
            <v>868403.25</v>
          </cell>
          <cell r="U179">
            <v>854840.25</v>
          </cell>
          <cell r="V179">
            <v>842470.20000000007</v>
          </cell>
          <cell r="W179">
            <v>831416.85</v>
          </cell>
          <cell r="X179">
            <v>821415.375</v>
          </cell>
          <cell r="Y179">
            <v>812282.625</v>
          </cell>
          <cell r="Z179">
            <v>804097.8</v>
          </cell>
          <cell r="AA179">
            <v>0</v>
          </cell>
          <cell r="AB179">
            <v>0</v>
          </cell>
          <cell r="AC179">
            <v>0</v>
          </cell>
          <cell r="AD179">
            <v>0</v>
          </cell>
          <cell r="AE179">
            <v>0</v>
          </cell>
          <cell r="AF179">
            <v>0</v>
          </cell>
          <cell r="AG179">
            <v>0</v>
          </cell>
          <cell r="AH179">
            <v>0</v>
          </cell>
          <cell r="AI179">
            <v>0</v>
          </cell>
          <cell r="AJ179">
            <v>0</v>
          </cell>
          <cell r="AK179">
            <v>0</v>
          </cell>
          <cell r="AL179">
            <v>0</v>
          </cell>
          <cell r="AM179">
            <v>8262146.7224999992</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3189617.92</v>
          </cell>
          <cell r="T180">
            <v>2938102.8</v>
          </cell>
          <cell r="U180">
            <v>2974065.14</v>
          </cell>
          <cell r="V180">
            <v>3010935.98</v>
          </cell>
          <cell r="W180">
            <v>3048447.14</v>
          </cell>
          <cell r="X180">
            <v>3086145.5200000005</v>
          </cell>
          <cell r="Y180">
            <v>3123574.34</v>
          </cell>
          <cell r="Z180">
            <v>3160346.2800000003</v>
          </cell>
          <cell r="AA180">
            <v>0</v>
          </cell>
          <cell r="AB180">
            <v>0</v>
          </cell>
          <cell r="AC180">
            <v>0</v>
          </cell>
          <cell r="AD180">
            <v>0</v>
          </cell>
          <cell r="AE180">
            <v>0</v>
          </cell>
          <cell r="AF180">
            <v>0</v>
          </cell>
          <cell r="AG180">
            <v>0</v>
          </cell>
          <cell r="AH180">
            <v>0</v>
          </cell>
          <cell r="AI180">
            <v>0</v>
          </cell>
          <cell r="AJ180">
            <v>0</v>
          </cell>
          <cell r="AK180">
            <v>0</v>
          </cell>
          <cell r="AL180">
            <v>0</v>
          </cell>
          <cell r="AM180">
            <v>29065987.110000003</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12173.039999999999</v>
          </cell>
          <cell r="R181">
            <v>10228.68</v>
          </cell>
          <cell r="S181">
            <v>22638.559999999998</v>
          </cell>
          <cell r="T181">
            <v>20737.22</v>
          </cell>
          <cell r="U181">
            <v>20886.840000000004</v>
          </cell>
          <cell r="V181">
            <v>21032.880000000001</v>
          </cell>
          <cell r="W181">
            <v>21182.700000000004</v>
          </cell>
          <cell r="X181">
            <v>21329.909999999996</v>
          </cell>
          <cell r="Y181">
            <v>21469.72</v>
          </cell>
          <cell r="Z181">
            <v>21602.900000000005</v>
          </cell>
          <cell r="AA181">
            <v>0</v>
          </cell>
          <cell r="AB181">
            <v>0</v>
          </cell>
          <cell r="AC181">
            <v>0</v>
          </cell>
          <cell r="AD181">
            <v>0</v>
          </cell>
          <cell r="AE181">
            <v>0</v>
          </cell>
          <cell r="AF181">
            <v>0</v>
          </cell>
          <cell r="AG181">
            <v>0</v>
          </cell>
          <cell r="AH181">
            <v>0</v>
          </cell>
          <cell r="AI181">
            <v>0</v>
          </cell>
          <cell r="AJ181">
            <v>0</v>
          </cell>
          <cell r="AK181">
            <v>0</v>
          </cell>
          <cell r="AL181">
            <v>0</v>
          </cell>
          <cell r="AM181">
            <v>193282.45</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91947.175000000003</v>
          </cell>
          <cell r="T182">
            <v>83486</v>
          </cell>
          <cell r="U182">
            <v>83291.25</v>
          </cell>
          <cell r="V182">
            <v>83020.5</v>
          </cell>
          <cell r="W182">
            <v>82690.375</v>
          </cell>
          <cell r="X182">
            <v>82317.5</v>
          </cell>
          <cell r="Y182">
            <v>81925.625</v>
          </cell>
          <cell r="Z182">
            <v>81538.5</v>
          </cell>
          <cell r="AA182">
            <v>0</v>
          </cell>
          <cell r="AB182">
            <v>0</v>
          </cell>
          <cell r="AC182">
            <v>0</v>
          </cell>
          <cell r="AD182">
            <v>0</v>
          </cell>
          <cell r="AE182">
            <v>0</v>
          </cell>
          <cell r="AF182">
            <v>0</v>
          </cell>
          <cell r="AG182">
            <v>0</v>
          </cell>
          <cell r="AH182">
            <v>0</v>
          </cell>
          <cell r="AI182">
            <v>0</v>
          </cell>
          <cell r="AJ182">
            <v>0</v>
          </cell>
          <cell r="AK182">
            <v>0</v>
          </cell>
          <cell r="AL182">
            <v>0</v>
          </cell>
          <cell r="AM182">
            <v>803709.5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680190.81499999994</v>
          </cell>
          <cell r="T183">
            <v>616947.85</v>
          </cell>
          <cell r="U183">
            <v>614647.19999999995</v>
          </cell>
          <cell r="V183">
            <v>611749.65</v>
          </cell>
          <cell r="W183">
            <v>608325.70000000007</v>
          </cell>
          <cell r="X183">
            <v>604380.04999999993</v>
          </cell>
          <cell r="Y183">
            <v>600084.25</v>
          </cell>
          <cell r="Z183">
            <v>595851.89999999991</v>
          </cell>
          <cell r="AA183">
            <v>0</v>
          </cell>
          <cell r="AB183">
            <v>0</v>
          </cell>
          <cell r="AC183">
            <v>0</v>
          </cell>
          <cell r="AD183">
            <v>0</v>
          </cell>
          <cell r="AE183">
            <v>0</v>
          </cell>
          <cell r="AF183">
            <v>0</v>
          </cell>
          <cell r="AG183">
            <v>0</v>
          </cell>
          <cell r="AH183">
            <v>0</v>
          </cell>
          <cell r="AI183">
            <v>0</v>
          </cell>
          <cell r="AJ183">
            <v>0</v>
          </cell>
          <cell r="AK183">
            <v>0</v>
          </cell>
          <cell r="AL183">
            <v>0</v>
          </cell>
          <cell r="AM183">
            <v>5916469.2750000004</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5017402.16</v>
          </cell>
          <cell r="T184">
            <v>4655537.6400000006</v>
          </cell>
          <cell r="U184">
            <v>4742858.9799999995</v>
          </cell>
          <cell r="V184">
            <v>4832915.0200000005</v>
          </cell>
          <cell r="W184">
            <v>4926128.96</v>
          </cell>
          <cell r="X184">
            <v>5022471.82</v>
          </cell>
          <cell r="Y184">
            <v>5121875.5199999996</v>
          </cell>
          <cell r="Z184">
            <v>5224341.4400000004</v>
          </cell>
          <cell r="AA184">
            <v>0</v>
          </cell>
          <cell r="AB184">
            <v>0</v>
          </cell>
          <cell r="AC184">
            <v>0</v>
          </cell>
          <cell r="AD184">
            <v>0</v>
          </cell>
          <cell r="AE184">
            <v>0</v>
          </cell>
          <cell r="AF184">
            <v>0</v>
          </cell>
          <cell r="AG184">
            <v>0</v>
          </cell>
          <cell r="AH184">
            <v>0</v>
          </cell>
          <cell r="AI184">
            <v>0</v>
          </cell>
          <cell r="AJ184">
            <v>0</v>
          </cell>
          <cell r="AK184">
            <v>0</v>
          </cell>
          <cell r="AL184">
            <v>0</v>
          </cell>
          <cell r="AM184">
            <v>46573796.409999996</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1724176.08</v>
          </cell>
          <cell r="T185">
            <v>1548941.625</v>
          </cell>
          <cell r="U185">
            <v>1530936</v>
          </cell>
          <cell r="V185">
            <v>1515296.4749999999</v>
          </cell>
          <cell r="W185">
            <v>1501723.5750000002</v>
          </cell>
          <cell r="X185">
            <v>1489759.425</v>
          </cell>
          <cell r="Y185">
            <v>1478876.85</v>
          </cell>
          <cell r="Z185">
            <v>1468573.425</v>
          </cell>
          <cell r="AA185">
            <v>0</v>
          </cell>
          <cell r="AB185">
            <v>0</v>
          </cell>
          <cell r="AC185">
            <v>0</v>
          </cell>
          <cell r="AD185">
            <v>0</v>
          </cell>
          <cell r="AE185">
            <v>0</v>
          </cell>
          <cell r="AF185">
            <v>0</v>
          </cell>
          <cell r="AG185">
            <v>0</v>
          </cell>
          <cell r="AH185">
            <v>0</v>
          </cell>
          <cell r="AI185">
            <v>0</v>
          </cell>
          <cell r="AJ185">
            <v>0</v>
          </cell>
          <cell r="AK185">
            <v>0</v>
          </cell>
          <cell r="AL185">
            <v>0</v>
          </cell>
          <cell r="AM185">
            <v>14854641.862500003</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42511.35</v>
          </cell>
          <cell r="R186">
            <v>36917.380000000005</v>
          </cell>
          <cell r="S186">
            <v>83794.472500000003</v>
          </cell>
          <cell r="T186">
            <v>79111.170000000013</v>
          </cell>
          <cell r="U186">
            <v>81737.025000000009</v>
          </cell>
          <cell r="V186">
            <v>84289.99000000002</v>
          </cell>
          <cell r="W186">
            <v>86726.985000000001</v>
          </cell>
          <cell r="X186">
            <v>89038.35000000002</v>
          </cell>
          <cell r="Y186">
            <v>91208.085000000021</v>
          </cell>
          <cell r="Z186">
            <v>93212.580000000016</v>
          </cell>
          <cell r="AA186">
            <v>0</v>
          </cell>
          <cell r="AB186">
            <v>0</v>
          </cell>
          <cell r="AC186">
            <v>0</v>
          </cell>
          <cell r="AD186">
            <v>0</v>
          </cell>
          <cell r="AE186">
            <v>0</v>
          </cell>
          <cell r="AF186">
            <v>0</v>
          </cell>
          <cell r="AG186">
            <v>0</v>
          </cell>
          <cell r="AH186">
            <v>0</v>
          </cell>
          <cell r="AI186">
            <v>0</v>
          </cell>
          <cell r="AJ186">
            <v>0</v>
          </cell>
          <cell r="AK186">
            <v>0</v>
          </cell>
          <cell r="AL186">
            <v>0</v>
          </cell>
          <cell r="AM186">
            <v>768547.38750000019</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592901.36</v>
          </cell>
          <cell r="T187">
            <v>550656.39</v>
          </cell>
          <cell r="U187">
            <v>561394.07999999996</v>
          </cell>
          <cell r="V187">
            <v>572513.25000000012</v>
          </cell>
          <cell r="W187">
            <v>576557.56000000006</v>
          </cell>
          <cell r="X187">
            <v>582081.24</v>
          </cell>
          <cell r="Y187">
            <v>587817.9</v>
          </cell>
          <cell r="Z187">
            <v>593825.03999999992</v>
          </cell>
          <cell r="AA187">
            <v>0</v>
          </cell>
          <cell r="AB187">
            <v>0</v>
          </cell>
          <cell r="AC187">
            <v>0</v>
          </cell>
          <cell r="AD187">
            <v>0</v>
          </cell>
          <cell r="AE187">
            <v>0</v>
          </cell>
          <cell r="AF187">
            <v>0</v>
          </cell>
          <cell r="AG187">
            <v>0</v>
          </cell>
          <cell r="AH187">
            <v>0</v>
          </cell>
          <cell r="AI187">
            <v>0</v>
          </cell>
          <cell r="AJ187">
            <v>0</v>
          </cell>
          <cell r="AK187">
            <v>0</v>
          </cell>
          <cell r="AL187">
            <v>0</v>
          </cell>
          <cell r="AM187">
            <v>5445227.0075000003</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3643.7249999999999</v>
          </cell>
          <cell r="R188">
            <v>3000.8125</v>
          </cell>
          <cell r="S188">
            <v>6539.0874999999996</v>
          </cell>
          <cell r="T188">
            <v>5916.125</v>
          </cell>
          <cell r="U188">
            <v>5904.25</v>
          </cell>
          <cell r="V188">
            <v>5912.7999999999993</v>
          </cell>
          <cell r="W188">
            <v>5942.7250000000004</v>
          </cell>
          <cell r="X188">
            <v>5983.1</v>
          </cell>
          <cell r="Y188">
            <v>6038.2</v>
          </cell>
          <cell r="Z188">
            <v>6099</v>
          </cell>
          <cell r="AA188">
            <v>0</v>
          </cell>
          <cell r="AB188">
            <v>0</v>
          </cell>
          <cell r="AC188">
            <v>0</v>
          </cell>
          <cell r="AD188">
            <v>0</v>
          </cell>
          <cell r="AE188">
            <v>0</v>
          </cell>
          <cell r="AF188">
            <v>0</v>
          </cell>
          <cell r="AG188">
            <v>0</v>
          </cell>
          <cell r="AH188">
            <v>0</v>
          </cell>
          <cell r="AI188">
            <v>0</v>
          </cell>
          <cell r="AJ188">
            <v>0</v>
          </cell>
          <cell r="AK188">
            <v>0</v>
          </cell>
          <cell r="AL188">
            <v>0</v>
          </cell>
          <cell r="AM188">
            <v>54979.824999999997</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25040.1</v>
          </cell>
          <cell r="R189">
            <v>20368.800000000003</v>
          </cell>
          <cell r="S189">
            <v>43544.52</v>
          </cell>
          <cell r="T189">
            <v>38603.200000000004</v>
          </cell>
          <cell r="U189">
            <v>37542.9</v>
          </cell>
          <cell r="V189">
            <v>36533.200000000004</v>
          </cell>
          <cell r="W189">
            <v>35604</v>
          </cell>
          <cell r="X189">
            <v>34771.4</v>
          </cell>
          <cell r="Y189">
            <v>34040</v>
          </cell>
          <cell r="Z189">
            <v>33419</v>
          </cell>
          <cell r="AA189">
            <v>0</v>
          </cell>
          <cell r="AB189">
            <v>0</v>
          </cell>
          <cell r="AC189">
            <v>0</v>
          </cell>
          <cell r="AD189">
            <v>0</v>
          </cell>
          <cell r="AE189">
            <v>0</v>
          </cell>
          <cell r="AF189">
            <v>0</v>
          </cell>
          <cell r="AG189">
            <v>0</v>
          </cell>
          <cell r="AH189">
            <v>0</v>
          </cell>
          <cell r="AI189">
            <v>0</v>
          </cell>
          <cell r="AJ189">
            <v>0</v>
          </cell>
          <cell r="AK189">
            <v>0</v>
          </cell>
          <cell r="AL189">
            <v>0</v>
          </cell>
          <cell r="AM189">
            <v>339467.12</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269981.07</v>
          </cell>
          <cell r="R190">
            <v>223262.47499999998</v>
          </cell>
          <cell r="S190">
            <v>485703.73500000004</v>
          </cell>
          <cell r="T190">
            <v>436538.8</v>
          </cell>
          <cell r="U190">
            <v>430439.92499999999</v>
          </cell>
          <cell r="V190">
            <v>423773.6</v>
          </cell>
          <cell r="W190">
            <v>416578.62499999994</v>
          </cell>
          <cell r="X190">
            <v>408908.35</v>
          </cell>
          <cell r="Y190">
            <v>400888.875</v>
          </cell>
          <cell r="Z190">
            <v>392736.02500000002</v>
          </cell>
          <cell r="AA190">
            <v>0</v>
          </cell>
          <cell r="AB190">
            <v>0</v>
          </cell>
          <cell r="AC190">
            <v>0</v>
          </cell>
          <cell r="AD190">
            <v>0</v>
          </cell>
          <cell r="AE190">
            <v>0</v>
          </cell>
          <cell r="AF190">
            <v>0</v>
          </cell>
          <cell r="AG190">
            <v>0</v>
          </cell>
          <cell r="AH190">
            <v>0</v>
          </cell>
          <cell r="AI190">
            <v>0</v>
          </cell>
          <cell r="AJ190">
            <v>0</v>
          </cell>
          <cell r="AK190">
            <v>0</v>
          </cell>
          <cell r="AL190">
            <v>0</v>
          </cell>
          <cell r="AM190">
            <v>3888811.48</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155508.94499999998</v>
          </cell>
          <cell r="R191">
            <v>129297.3625</v>
          </cell>
          <cell r="S191">
            <v>283069.03749999998</v>
          </cell>
          <cell r="T191">
            <v>255813.25</v>
          </cell>
          <cell r="U191">
            <v>253754.42500000002</v>
          </cell>
          <cell r="V191">
            <v>251305.17499999999</v>
          </cell>
          <cell r="W191">
            <v>248497.02499999999</v>
          </cell>
          <cell r="X191">
            <v>245407.57500000001</v>
          </cell>
          <cell r="Y191">
            <v>242136.25</v>
          </cell>
          <cell r="Z191">
            <v>238782.47499999998</v>
          </cell>
          <cell r="AA191">
            <v>0</v>
          </cell>
          <cell r="AB191">
            <v>0</v>
          </cell>
          <cell r="AC191">
            <v>0</v>
          </cell>
          <cell r="AD191">
            <v>0</v>
          </cell>
          <cell r="AE191">
            <v>0</v>
          </cell>
          <cell r="AF191">
            <v>0</v>
          </cell>
          <cell r="AG191">
            <v>0</v>
          </cell>
          <cell r="AH191">
            <v>0</v>
          </cell>
          <cell r="AI191">
            <v>0</v>
          </cell>
          <cell r="AJ191">
            <v>0</v>
          </cell>
          <cell r="AK191">
            <v>0</v>
          </cell>
          <cell r="AL191">
            <v>0</v>
          </cell>
          <cell r="AM191">
            <v>2303571.52</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309.32974027846853</v>
          </cell>
          <cell r="R192">
            <v>260.25245346368069</v>
          </cell>
          <cell r="S192">
            <v>574.35762463807123</v>
          </cell>
          <cell r="T192">
            <v>524.19777286787348</v>
          </cell>
          <cell r="U192">
            <v>525.28026394273661</v>
          </cell>
          <cell r="V192">
            <v>525.78186929578783</v>
          </cell>
          <cell r="W192">
            <v>526.73172618753745</v>
          </cell>
          <cell r="X192">
            <v>528.97350279108798</v>
          </cell>
          <cell r="Y192">
            <v>528.63635101924194</v>
          </cell>
          <cell r="Z192">
            <v>528.36965133267665</v>
          </cell>
          <cell r="AA192">
            <v>0</v>
          </cell>
          <cell r="AB192">
            <v>0</v>
          </cell>
          <cell r="AC192">
            <v>0</v>
          </cell>
          <cell r="AD192">
            <v>0</v>
          </cell>
          <cell r="AE192">
            <v>0</v>
          </cell>
          <cell r="AF192">
            <v>0</v>
          </cell>
          <cell r="AG192">
            <v>0</v>
          </cell>
          <cell r="AH192">
            <v>0</v>
          </cell>
          <cell r="AI192">
            <v>0</v>
          </cell>
          <cell r="AJ192">
            <v>0</v>
          </cell>
          <cell r="AK192">
            <v>0</v>
          </cell>
          <cell r="AL192">
            <v>0</v>
          </cell>
          <cell r="AM192">
            <v>4831.9109558171631</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3837817.1900000004</v>
          </cell>
          <cell r="T193">
            <v>3618525.9050000003</v>
          </cell>
          <cell r="U193">
            <v>3737452.59</v>
          </cell>
          <cell r="V193">
            <v>3858351.4850000003</v>
          </cell>
          <cell r="W193">
            <v>3981353.3900000006</v>
          </cell>
          <cell r="X193">
            <v>4106455.8150000004</v>
          </cell>
          <cell r="Y193">
            <v>4233571.290000001</v>
          </cell>
          <cell r="Z193">
            <v>4362550.1450000005</v>
          </cell>
          <cell r="AA193">
            <v>0</v>
          </cell>
          <cell r="AB193">
            <v>0</v>
          </cell>
          <cell r="AC193">
            <v>0</v>
          </cell>
          <cell r="AD193">
            <v>0</v>
          </cell>
          <cell r="AE193">
            <v>0</v>
          </cell>
          <cell r="AF193">
            <v>0</v>
          </cell>
          <cell r="AG193">
            <v>0</v>
          </cell>
          <cell r="AH193">
            <v>0</v>
          </cell>
          <cell r="AI193">
            <v>0</v>
          </cell>
          <cell r="AJ193">
            <v>0</v>
          </cell>
          <cell r="AK193">
            <v>0</v>
          </cell>
          <cell r="AL193">
            <v>0</v>
          </cell>
          <cell r="AM193">
            <v>36949298.537500009</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877814.68500000006</v>
          </cell>
          <cell r="R194">
            <v>727697.02500000002</v>
          </cell>
          <cell r="S194">
            <v>1588768.335</v>
          </cell>
          <cell r="T194">
            <v>1432616.625</v>
          </cell>
          <cell r="U194">
            <v>1417719.5999999999</v>
          </cell>
          <cell r="V194">
            <v>1400736.15</v>
          </cell>
          <cell r="W194">
            <v>1381839.5249999999</v>
          </cell>
          <cell r="X194">
            <v>1361462.85</v>
          </cell>
          <cell r="Y194">
            <v>1340200.125</v>
          </cell>
          <cell r="Z194">
            <v>1318682.4750000001</v>
          </cell>
          <cell r="AA194">
            <v>0</v>
          </cell>
          <cell r="AB194">
            <v>0</v>
          </cell>
          <cell r="AC194">
            <v>0</v>
          </cell>
          <cell r="AD194">
            <v>0</v>
          </cell>
          <cell r="AE194">
            <v>0</v>
          </cell>
          <cell r="AF194">
            <v>0</v>
          </cell>
          <cell r="AG194">
            <v>0</v>
          </cell>
          <cell r="AH194">
            <v>0</v>
          </cell>
          <cell r="AI194">
            <v>0</v>
          </cell>
          <cell r="AJ194">
            <v>0</v>
          </cell>
          <cell r="AK194">
            <v>0</v>
          </cell>
          <cell r="AL194">
            <v>0</v>
          </cell>
          <cell r="AM194">
            <v>12847537.395</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7154.67</v>
          </cell>
          <cell r="R195">
            <v>6126.7150000000001</v>
          </cell>
          <cell r="S195">
            <v>13744.410000000002</v>
          </cell>
          <cell r="T195">
            <v>12797.315000000002</v>
          </cell>
          <cell r="U195">
            <v>13073.190000000002</v>
          </cell>
          <cell r="V195">
            <v>13354.095000000003</v>
          </cell>
          <cell r="W195">
            <v>13644.360000000002</v>
          </cell>
          <cell r="X195">
            <v>13943.470000000003</v>
          </cell>
          <cell r="Y195">
            <v>14244.54</v>
          </cell>
          <cell r="Z195">
            <v>14555.910000000003</v>
          </cell>
          <cell r="AA195">
            <v>0</v>
          </cell>
          <cell r="AB195">
            <v>0</v>
          </cell>
          <cell r="AC195">
            <v>0</v>
          </cell>
          <cell r="AD195">
            <v>0</v>
          </cell>
          <cell r="AE195">
            <v>0</v>
          </cell>
          <cell r="AF195">
            <v>0</v>
          </cell>
          <cell r="AG195">
            <v>0</v>
          </cell>
          <cell r="AH195">
            <v>0</v>
          </cell>
          <cell r="AI195">
            <v>0</v>
          </cell>
          <cell r="AJ195">
            <v>0</v>
          </cell>
          <cell r="AK195">
            <v>0</v>
          </cell>
          <cell r="AL195">
            <v>0</v>
          </cell>
          <cell r="AM195">
            <v>122638.67500000002</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744184.98000000021</v>
          </cell>
          <cell r="R196">
            <v>627483.49500000011</v>
          </cell>
          <cell r="S196">
            <v>1391715.3725000001</v>
          </cell>
          <cell r="T196">
            <v>1277493.3400000001</v>
          </cell>
          <cell r="U196">
            <v>1288158.4500000002</v>
          </cell>
          <cell r="V196">
            <v>1298548.2600000002</v>
          </cell>
          <cell r="W196">
            <v>1308708.9900000002</v>
          </cell>
          <cell r="X196">
            <v>1302171.7500000002</v>
          </cell>
          <cell r="Y196">
            <v>1297566.0000000002</v>
          </cell>
          <cell r="Z196">
            <v>1292899.5000000002</v>
          </cell>
          <cell r="AA196">
            <v>0</v>
          </cell>
          <cell r="AB196">
            <v>0</v>
          </cell>
          <cell r="AC196">
            <v>0</v>
          </cell>
          <cell r="AD196">
            <v>0</v>
          </cell>
          <cell r="AE196">
            <v>0</v>
          </cell>
          <cell r="AF196">
            <v>0</v>
          </cell>
          <cell r="AG196">
            <v>0</v>
          </cell>
          <cell r="AH196">
            <v>0</v>
          </cell>
          <cell r="AI196">
            <v>0</v>
          </cell>
          <cell r="AJ196">
            <v>0</v>
          </cell>
          <cell r="AK196">
            <v>0</v>
          </cell>
          <cell r="AL196">
            <v>0</v>
          </cell>
          <cell r="AM196">
            <v>11828930.137500001</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1993374.7350000001</v>
          </cell>
          <cell r="R197">
            <v>1637288.4624999999</v>
          </cell>
          <cell r="S197">
            <v>3538602.4375</v>
          </cell>
          <cell r="T197">
            <v>3163931.45</v>
          </cell>
          <cell r="U197">
            <v>3102561.9750000001</v>
          </cell>
          <cell r="V197">
            <v>3039361.625</v>
          </cell>
          <cell r="W197">
            <v>2976258.2750000004</v>
          </cell>
          <cell r="X197">
            <v>2915225.8749999995</v>
          </cell>
          <cell r="Y197">
            <v>2858114.6999999997</v>
          </cell>
          <cell r="Z197">
            <v>2806345.8000000003</v>
          </cell>
          <cell r="AA197">
            <v>0</v>
          </cell>
          <cell r="AB197">
            <v>0</v>
          </cell>
          <cell r="AC197">
            <v>0</v>
          </cell>
          <cell r="AD197">
            <v>0</v>
          </cell>
          <cell r="AE197">
            <v>0</v>
          </cell>
          <cell r="AF197">
            <v>0</v>
          </cell>
          <cell r="AG197">
            <v>0</v>
          </cell>
          <cell r="AH197">
            <v>0</v>
          </cell>
          <cell r="AI197">
            <v>0</v>
          </cell>
          <cell r="AJ197">
            <v>0</v>
          </cell>
          <cell r="AK197">
            <v>0</v>
          </cell>
          <cell r="AL197">
            <v>0</v>
          </cell>
          <cell r="AM197">
            <v>28031065.335000001</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1778789.9350000001</v>
          </cell>
          <cell r="T198">
            <v>1647608.55</v>
          </cell>
          <cell r="U198">
            <v>1673291.01</v>
          </cell>
          <cell r="V198">
            <v>1697062.9650000001</v>
          </cell>
          <cell r="W198">
            <v>1696146.3000000003</v>
          </cell>
          <cell r="X198">
            <v>1696949.5500000003</v>
          </cell>
          <cell r="Y198">
            <v>1696023.0000000002</v>
          </cell>
          <cell r="Z198">
            <v>1693593.0000000002</v>
          </cell>
          <cell r="AA198">
            <v>0</v>
          </cell>
          <cell r="AB198">
            <v>0</v>
          </cell>
          <cell r="AC198">
            <v>0</v>
          </cell>
          <cell r="AD198">
            <v>0</v>
          </cell>
          <cell r="AE198">
            <v>0</v>
          </cell>
          <cell r="AF198">
            <v>0</v>
          </cell>
          <cell r="AG198">
            <v>0</v>
          </cell>
          <cell r="AH198">
            <v>0</v>
          </cell>
          <cell r="AI198">
            <v>0</v>
          </cell>
          <cell r="AJ198">
            <v>0</v>
          </cell>
          <cell r="AK198">
            <v>0</v>
          </cell>
          <cell r="AL198">
            <v>0</v>
          </cell>
          <cell r="AM198">
            <v>16069440.950000001</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1490710.22</v>
          </cell>
          <cell r="T199">
            <v>1411691.86</v>
          </cell>
          <cell r="U199">
            <v>1464046.23</v>
          </cell>
          <cell r="V199">
            <v>1517803.3250000002</v>
          </cell>
          <cell r="W199">
            <v>1573038.8400000003</v>
          </cell>
          <cell r="X199">
            <v>1629774.6</v>
          </cell>
          <cell r="Y199">
            <v>1688075.4700000002</v>
          </cell>
          <cell r="Z199">
            <v>1748056.915</v>
          </cell>
          <cell r="AA199">
            <v>0</v>
          </cell>
          <cell r="AB199">
            <v>0</v>
          </cell>
          <cell r="AC199">
            <v>0</v>
          </cell>
          <cell r="AD199">
            <v>0</v>
          </cell>
          <cell r="AE199">
            <v>0</v>
          </cell>
          <cell r="AF199">
            <v>0</v>
          </cell>
          <cell r="AG199">
            <v>0</v>
          </cell>
          <cell r="AH199">
            <v>0</v>
          </cell>
          <cell r="AI199">
            <v>0</v>
          </cell>
          <cell r="AJ199">
            <v>0</v>
          </cell>
          <cell r="AK199">
            <v>0</v>
          </cell>
          <cell r="AL199">
            <v>0</v>
          </cell>
          <cell r="AM199">
            <v>14531253.287500001</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1126669.7250000001</v>
          </cell>
          <cell r="T200">
            <v>1034608.5</v>
          </cell>
          <cell r="U200">
            <v>1040588.1000000001</v>
          </cell>
          <cell r="V200">
            <v>1043349.7500000001</v>
          </cell>
          <cell r="W200">
            <v>1043037.45</v>
          </cell>
          <cell r="X200">
            <v>1040910.75</v>
          </cell>
          <cell r="Y200">
            <v>1037259.0000000001</v>
          </cell>
          <cell r="Z200">
            <v>1032585.75</v>
          </cell>
          <cell r="AA200">
            <v>0</v>
          </cell>
          <cell r="AB200">
            <v>0</v>
          </cell>
          <cell r="AC200">
            <v>0</v>
          </cell>
          <cell r="AD200">
            <v>0</v>
          </cell>
          <cell r="AE200">
            <v>0</v>
          </cell>
          <cell r="AF200">
            <v>0</v>
          </cell>
          <cell r="AG200">
            <v>0</v>
          </cell>
          <cell r="AH200">
            <v>0</v>
          </cell>
          <cell r="AI200">
            <v>0</v>
          </cell>
          <cell r="AJ200">
            <v>0</v>
          </cell>
          <cell r="AK200">
            <v>0</v>
          </cell>
          <cell r="AL200">
            <v>0</v>
          </cell>
          <cell r="AM200">
            <v>9994474.1250000019</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94762537.299352214</v>
          </cell>
          <cell r="Q202">
            <v>193892204.97619286</v>
          </cell>
          <cell r="R202">
            <v>177439461.22674268</v>
          </cell>
          <cell r="S202">
            <v>344359604.89009696</v>
          </cell>
          <cell r="T202">
            <v>317104625.5594973</v>
          </cell>
          <cell r="U202">
            <v>317845351.78385383</v>
          </cell>
          <cell r="V202">
            <v>318564141.12932897</v>
          </cell>
          <cell r="W202">
            <v>319277721.98890632</v>
          </cell>
          <cell r="X202">
            <v>319899365.0078305</v>
          </cell>
          <cell r="Y202">
            <v>320581328.00751644</v>
          </cell>
          <cell r="Z202">
            <v>321317227.56783652</v>
          </cell>
          <cell r="AA202">
            <v>0</v>
          </cell>
          <cell r="AB202">
            <v>0</v>
          </cell>
          <cell r="AC202">
            <v>0</v>
          </cell>
          <cell r="AD202">
            <v>0</v>
          </cell>
          <cell r="AE202">
            <v>0</v>
          </cell>
          <cell r="AF202">
            <v>0</v>
          </cell>
          <cell r="AG202">
            <v>0</v>
          </cell>
          <cell r="AH202">
            <v>0</v>
          </cell>
          <cell r="AI202">
            <v>0</v>
          </cell>
          <cell r="AJ202">
            <v>0</v>
          </cell>
          <cell r="AK202">
            <v>0</v>
          </cell>
          <cell r="AL202">
            <v>0</v>
          </cell>
          <cell r="AM202">
            <v>3119881368.820508</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upply"/>
      <sheetName val="++ BASE demand"/>
      <sheetName val="++ HIGH demand"/>
      <sheetName val="++ 3a HEXA demand"/>
      <sheetName val="EDIT -- WAP_base S-D"/>
      <sheetName val="EDIT -- WAP_base S-D (2)"/>
      <sheetName val="EDIT -- WAP_base S-D (3)"/>
      <sheetName val="EDIT -- WAP_base target"/>
      <sheetName val="WAP_best S-D"/>
      <sheetName val="WAP_worst S-D"/>
      <sheetName val="EDIT -- Hexa WAP"/>
      <sheetName val="Tables for PPT"/>
      <sheetName val="EDIT -- Market value_base S-D"/>
      <sheetName val="Market value_best S-D"/>
      <sheetName val="Market value_worst S-D"/>
      <sheetName val="EDIT -- GAVI cost_hexa"/>
      <sheetName val="Procurement cost summary"/>
      <sheetName val="One tier analysis"/>
      <sheetName val="One tier analysis_simplified"/>
      <sheetName val="non-GAVI MIC analysis"/>
      <sheetName val="GNI data"/>
      <sheetName val="Background info --&gt;"/>
      <sheetName val="July 29 SDF"/>
      <sheetName val="July 29 S1"/>
      <sheetName val="July 29 S2"/>
      <sheetName val="July 29 S3a"/>
      <sheetName val="July 29 S3b"/>
      <sheetName val="July 28 SDF"/>
      <sheetName val="UMIC combo analysis"/>
      <sheetName val="July 26 SDF"/>
      <sheetName val="SDF 18 July all scen."/>
      <sheetName val="SDF 17 July Scenario 1"/>
      <sheetName val="SDF 03 July"/>
      <sheetName val="Global supply summary"/>
      <sheetName val="IPV COGS"/>
      <sheetName val="Historical prices"/>
      <sheetName val="UNICEF tender offers"/>
      <sheetName val="SII pricing"/>
      <sheetName val="Pricing assumptions"/>
      <sheetName val="Hexa assumptions"/>
      <sheetName val="Product characteristics"/>
      <sheetName val="VIS Phase 1 --&gt;"/>
      <sheetName val="Hexa forecast_final"/>
      <sheetName val="Hexa forecast_analysis"/>
      <sheetName val="Combo summary"/>
      <sheetName val="Combo analysis"/>
      <sheetName val="Hexa CDC data"/>
    </sheetNames>
    <sheetDataSet>
      <sheetData sheetId="0">
        <row r="11">
          <cell r="D11">
            <v>140</v>
          </cell>
        </row>
      </sheetData>
      <sheetData sheetId="1">
        <row r="4">
          <cell r="M4">
            <v>7427270.9230300002</v>
          </cell>
        </row>
      </sheetData>
      <sheetData sheetId="2"/>
      <sheetData sheetId="3"/>
      <sheetData sheetId="4"/>
      <sheetData sheetId="5"/>
      <sheetData sheetId="6"/>
      <sheetData sheetId="7"/>
      <sheetData sheetId="8">
        <row r="73">
          <cell r="C73">
            <v>1</v>
          </cell>
        </row>
      </sheetData>
      <sheetData sheetId="9">
        <row r="73">
          <cell r="C73">
            <v>1.0079847908745247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untry Programmes"/>
      <sheetName val="Special Programmes"/>
      <sheetName val="Operational Support"/>
      <sheetName val="by partner"/>
      <sheetName val="Admin"/>
      <sheetName val="WHO"/>
      <sheetName val="UNICEF"/>
      <sheetName val="WB"/>
      <sheetName val="Sheet1"/>
      <sheetName val="a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9">
          <cell r="Q19">
            <v>1000000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Summary --&gt;"/>
      <sheetName val="SD-Gap Summary"/>
      <sheetName val="Demand Summary"/>
      <sheetName val="(2) Inputs --&gt;"/>
      <sheetName val="WB income group"/>
      <sheetName val="Input_SI Pop"/>
      <sheetName val="Input_DTP3"/>
      <sheetName val="Intro dates"/>
      <sheetName val="(3) Global Demand Situations--&gt;"/>
      <sheetName val="(1) Situation 1 summary"/>
      <sheetName val="(1) Demand, exc buffer &amp; wastag"/>
      <sheetName val="(1) Buffer &amp; Wastage"/>
      <sheetName val="(1) Total Required Supply"/>
      <sheetName val="(2) Situation 2 summary"/>
      <sheetName val="(2) Demand, exc buffer &amp; wastag"/>
      <sheetName val="(2) Buffer &amp; Wastage"/>
      <sheetName val="(2) Total required supply"/>
      <sheetName val="(3a) Situation 3a"/>
      <sheetName val="(3b) Situation b"/>
      <sheetName val="(4) SDF 15Aug13 --&gt;"/>
      <sheetName val="SDF Base - 125 OPVs"/>
      <sheetName val="Original SDF Base - 125 OPVs"/>
      <sheetName val="(5) SUPPLY --&gt;"/>
      <sheetName val="PQ'ed vaccines"/>
      <sheetName val="IPV suppliers &amp; pipeline"/>
    </sheetNames>
    <sheetDataSet>
      <sheetData sheetId="0"/>
      <sheetData sheetId="1"/>
      <sheetData sheetId="2">
        <row r="11">
          <cell r="C11">
            <v>2013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Afghanistan</v>
          </cell>
          <cell r="B3" t="str">
            <v>GAVI73 (ex India, Indonesia, PAHO)</v>
          </cell>
          <cell r="C3">
            <v>2014</v>
          </cell>
          <cell r="D3">
            <v>0</v>
          </cell>
          <cell r="E3">
            <v>278912.8812</v>
          </cell>
          <cell r="F3">
            <v>1082648.4698000001</v>
          </cell>
          <cell r="G3">
            <v>922603.38500000001</v>
          </cell>
          <cell r="H3">
            <v>814812.51520000026</v>
          </cell>
          <cell r="I3">
            <v>826828.55840000021</v>
          </cell>
          <cell r="J3">
            <v>839463.68640000001</v>
          </cell>
          <cell r="K3">
            <v>852708.08740000019</v>
          </cell>
          <cell r="L3">
            <v>866641.19100000011</v>
          </cell>
          <cell r="M3">
            <v>881280.38480000012</v>
          </cell>
          <cell r="N3">
            <v>896497.87030000007</v>
          </cell>
          <cell r="O3">
            <v>912031.92440000002</v>
          </cell>
        </row>
        <row r="4">
          <cell r="A4" t="str">
            <v>Albania</v>
          </cell>
          <cell r="B4" t="str">
            <v>Other IPV introducing country</v>
          </cell>
          <cell r="C4">
            <v>2014</v>
          </cell>
          <cell r="D4">
            <v>0</v>
          </cell>
          <cell r="E4">
            <v>31897.166399999998</v>
          </cell>
          <cell r="F4">
            <v>59374.557000000008</v>
          </cell>
          <cell r="G4">
            <v>50197.296600000001</v>
          </cell>
          <cell r="H4">
            <v>45952.463700000008</v>
          </cell>
          <cell r="I4">
            <v>46205.616600000008</v>
          </cell>
          <cell r="J4">
            <v>46411.101000000002</v>
          </cell>
          <cell r="K4">
            <v>46568.590200000006</v>
          </cell>
          <cell r="L4">
            <v>46686.905099999996</v>
          </cell>
          <cell r="M4">
            <v>46772.6391</v>
          </cell>
          <cell r="N4">
            <v>46806.804000000004</v>
          </cell>
          <cell r="O4">
            <v>46775.777399999999</v>
          </cell>
        </row>
        <row r="5">
          <cell r="A5" t="str">
            <v>Algeria</v>
          </cell>
          <cell r="B5" t="str">
            <v>Other IPV introducing country</v>
          </cell>
          <cell r="C5">
            <v>2015</v>
          </cell>
          <cell r="D5">
            <v>0</v>
          </cell>
          <cell r="E5">
            <v>0</v>
          </cell>
          <cell r="F5">
            <v>594418.83799999999</v>
          </cell>
          <cell r="G5">
            <v>1064360.0832500001</v>
          </cell>
          <cell r="H5">
            <v>941897.32649999997</v>
          </cell>
          <cell r="I5">
            <v>924064.67700000003</v>
          </cell>
          <cell r="J5">
            <v>905561.36549999996</v>
          </cell>
          <cell r="K5">
            <v>887100.23399999994</v>
          </cell>
          <cell r="L5">
            <v>868841.56649999996</v>
          </cell>
          <cell r="M5">
            <v>850471.12199999997</v>
          </cell>
          <cell r="N5">
            <v>831962.53799999994</v>
          </cell>
          <cell r="O5">
            <v>813829.35600000003</v>
          </cell>
        </row>
        <row r="6">
          <cell r="A6" t="str">
            <v>Angola</v>
          </cell>
          <cell r="B6" t="str">
            <v>GAVI73 (ex India, Indonesia, PAHO)</v>
          </cell>
          <cell r="C6">
            <v>2015</v>
          </cell>
          <cell r="D6">
            <v>0</v>
          </cell>
          <cell r="E6">
            <v>0</v>
          </cell>
          <cell r="F6">
            <v>1281699.4918000002</v>
          </cell>
          <cell r="G6">
            <v>1104671.5043000001</v>
          </cell>
          <cell r="H6">
            <v>941448.47160000016</v>
          </cell>
          <cell r="I6">
            <v>960422.64500000002</v>
          </cell>
          <cell r="J6">
            <v>979430.01520000026</v>
          </cell>
          <cell r="K6">
            <v>998369.93620000011</v>
          </cell>
          <cell r="L6">
            <v>1017209.2658000001</v>
          </cell>
          <cell r="M6">
            <v>1035938.8949000002</v>
          </cell>
          <cell r="N6">
            <v>1054493.1579</v>
          </cell>
          <cell r="O6">
            <v>1072739.9956000003</v>
          </cell>
        </row>
        <row r="7">
          <cell r="A7" t="str">
            <v>Antigua and Barbuda</v>
          </cell>
          <cell r="B7" t="str">
            <v>PAHO</v>
          </cell>
          <cell r="C7">
            <v>2015</v>
          </cell>
          <cell r="D7">
            <v>0</v>
          </cell>
          <cell r="E7">
            <v>0</v>
          </cell>
          <cell r="F7">
            <v>984.93920000000003</v>
          </cell>
          <cell r="G7">
            <v>1796.8202000000001</v>
          </cell>
          <cell r="H7">
            <v>1620.9592000000002</v>
          </cell>
          <cell r="I7">
            <v>1626.3981999999999</v>
          </cell>
          <cell r="J7">
            <v>1631.8371999999999</v>
          </cell>
          <cell r="K7">
            <v>1633.2778000000001</v>
          </cell>
          <cell r="L7">
            <v>1635.4534000000001</v>
          </cell>
          <cell r="M7">
            <v>1634.9634000000001</v>
          </cell>
          <cell r="N7">
            <v>1632.7878000000001</v>
          </cell>
          <cell r="O7">
            <v>1628.4366</v>
          </cell>
        </row>
        <row r="8">
          <cell r="A8" t="str">
            <v>Argentina</v>
          </cell>
          <cell r="B8" t="str">
            <v>PAHO</v>
          </cell>
          <cell r="C8">
            <v>2015</v>
          </cell>
          <cell r="D8">
            <v>0</v>
          </cell>
          <cell r="E8">
            <v>0</v>
          </cell>
          <cell r="F8">
            <v>984448.71980000008</v>
          </cell>
          <cell r="G8">
            <v>826539.28630000004</v>
          </cell>
          <cell r="H8">
            <v>687584.16090000013</v>
          </cell>
          <cell r="I8">
            <v>684992.24430000002</v>
          </cell>
          <cell r="J8">
            <v>682118.50980000012</v>
          </cell>
          <cell r="K8">
            <v>679037.70480000007</v>
          </cell>
          <cell r="L8">
            <v>675805.38480000012</v>
          </cell>
          <cell r="M8">
            <v>672470.03460000001</v>
          </cell>
          <cell r="N8">
            <v>669092.26020000014</v>
          </cell>
          <cell r="O8">
            <v>665737.71810000006</v>
          </cell>
        </row>
        <row r="9">
          <cell r="A9" t="str">
            <v>Armenia</v>
          </cell>
          <cell r="B9" t="str">
            <v>GAVI73 (ex India, Indonesia, PAHO)</v>
          </cell>
          <cell r="C9">
            <v>2015</v>
          </cell>
          <cell r="D9">
            <v>0</v>
          </cell>
          <cell r="E9">
            <v>0</v>
          </cell>
          <cell r="F9">
            <v>58162.248999999996</v>
          </cell>
          <cell r="G9">
            <v>47996.574500000002</v>
          </cell>
          <cell r="H9">
            <v>39183.111000000004</v>
          </cell>
          <cell r="I9">
            <v>38259.369000000006</v>
          </cell>
          <cell r="J9">
            <v>37314.536999999997</v>
          </cell>
          <cell r="K9">
            <v>36373.922999999995</v>
          </cell>
          <cell r="L9">
            <v>35463.889499999997</v>
          </cell>
          <cell r="M9">
            <v>34603.417500000003</v>
          </cell>
          <cell r="N9">
            <v>33811.488000000005</v>
          </cell>
          <cell r="O9">
            <v>33104.973000000005</v>
          </cell>
        </row>
        <row r="10">
          <cell r="A10" t="str">
            <v>Azerbaijan</v>
          </cell>
          <cell r="B10" t="str">
            <v>GAVI73 (ex India, Indonesia, PAHO)</v>
          </cell>
          <cell r="C10">
            <v>2015</v>
          </cell>
          <cell r="D10">
            <v>0</v>
          </cell>
          <cell r="E10">
            <v>0</v>
          </cell>
          <cell r="F10">
            <v>83325.840000000011</v>
          </cell>
          <cell r="G10">
            <v>150430.43800000002</v>
          </cell>
          <cell r="H10">
            <v>134021.40000000002</v>
          </cell>
          <cell r="I10">
            <v>132363.70380000002</v>
          </cell>
          <cell r="J10">
            <v>130435.30080000001</v>
          </cell>
          <cell r="K10">
            <v>128356.43730000001</v>
          </cell>
          <cell r="L10">
            <v>126222.7176</v>
          </cell>
          <cell r="M10">
            <v>124107.99</v>
          </cell>
          <cell r="N10">
            <v>122106.7044</v>
          </cell>
          <cell r="O10">
            <v>120336.84270000001</v>
          </cell>
        </row>
        <row r="11">
          <cell r="A11" t="str">
            <v>Bangladesh</v>
          </cell>
          <cell r="B11" t="str">
            <v>GAVI73 (ex India, Indonesia, PAHO)</v>
          </cell>
          <cell r="C11">
            <v>2014</v>
          </cell>
          <cell r="D11">
            <v>0</v>
          </cell>
          <cell r="E11">
            <v>1148791.3296000001</v>
          </cell>
          <cell r="F11">
            <v>4393155.8759999992</v>
          </cell>
          <cell r="G11">
            <v>3670827.4079999998</v>
          </cell>
          <cell r="H11">
            <v>3174934.9536000001</v>
          </cell>
          <cell r="I11">
            <v>3152628.7488000002</v>
          </cell>
          <cell r="J11">
            <v>3129027.8400000003</v>
          </cell>
          <cell r="K11">
            <v>3104059.7664000001</v>
          </cell>
          <cell r="L11">
            <v>3077501.8175999997</v>
          </cell>
          <cell r="M11">
            <v>3049198.4160000002</v>
          </cell>
          <cell r="N11">
            <v>3019191.12</v>
          </cell>
          <cell r="O11">
            <v>2987741.0016000005</v>
          </cell>
        </row>
        <row r="12">
          <cell r="A12" t="str">
            <v>Barbados</v>
          </cell>
          <cell r="B12" t="str">
            <v>PAHO</v>
          </cell>
          <cell r="C12">
            <v>2015</v>
          </cell>
          <cell r="D12">
            <v>0</v>
          </cell>
          <cell r="E12">
            <v>0</v>
          </cell>
          <cell r="F12">
            <v>0</v>
          </cell>
          <cell r="G12">
            <v>0</v>
          </cell>
          <cell r="H12">
            <v>0</v>
          </cell>
          <cell r="I12">
            <v>0</v>
          </cell>
          <cell r="J12">
            <v>0</v>
          </cell>
          <cell r="K12">
            <v>0</v>
          </cell>
          <cell r="L12">
            <v>0</v>
          </cell>
          <cell r="M12">
            <v>0</v>
          </cell>
          <cell r="N12">
            <v>0</v>
          </cell>
          <cell r="O12">
            <v>0</v>
          </cell>
        </row>
        <row r="13">
          <cell r="A13" t="str">
            <v>Belize</v>
          </cell>
          <cell r="B13" t="str">
            <v>PAHO</v>
          </cell>
          <cell r="C13">
            <v>2015</v>
          </cell>
          <cell r="D13">
            <v>0</v>
          </cell>
          <cell r="E13">
            <v>0</v>
          </cell>
          <cell r="F13">
            <v>5195.2544000000007</v>
          </cell>
          <cell r="G13">
            <v>9498.1404000000002</v>
          </cell>
          <cell r="H13">
            <v>8587.5930000000026</v>
          </cell>
          <cell r="I13">
            <v>8625.2838000000011</v>
          </cell>
          <cell r="J13">
            <v>8659.1134000000002</v>
          </cell>
          <cell r="K13">
            <v>8689.9246000000003</v>
          </cell>
          <cell r="L13">
            <v>8714.8068000000021</v>
          </cell>
          <cell r="M13">
            <v>8736.9156000000021</v>
          </cell>
          <cell r="N13">
            <v>8755.7610000000004</v>
          </cell>
          <cell r="O13">
            <v>8771.3430000000008</v>
          </cell>
        </row>
        <row r="14">
          <cell r="A14" t="str">
            <v>Benin</v>
          </cell>
          <cell r="B14" t="str">
            <v>GAVI73 (ex India, Indonesia, PAHO)</v>
          </cell>
          <cell r="C14">
            <v>2015</v>
          </cell>
          <cell r="D14">
            <v>0</v>
          </cell>
          <cell r="E14">
            <v>0</v>
          </cell>
          <cell r="F14">
            <v>216163.62239999999</v>
          </cell>
          <cell r="G14">
            <v>403850.22160000005</v>
          </cell>
          <cell r="H14">
            <v>373421.67050000001</v>
          </cell>
          <cell r="I14">
            <v>377684.08200000005</v>
          </cell>
          <cell r="J14">
            <v>382823.37900000007</v>
          </cell>
          <cell r="K14">
            <v>387919.81799999997</v>
          </cell>
          <cell r="L14">
            <v>392973.07500000001</v>
          </cell>
          <cell r="M14">
            <v>397971.13500000001</v>
          </cell>
          <cell r="N14">
            <v>402896.66400000011</v>
          </cell>
          <cell r="O14">
            <v>407737.35</v>
          </cell>
        </row>
        <row r="15">
          <cell r="A15" t="str">
            <v>Bhutan</v>
          </cell>
          <cell r="B15" t="str">
            <v>GAVI73 (ex India, Indonesia, PAHO)</v>
          </cell>
          <cell r="C15">
            <v>2015</v>
          </cell>
          <cell r="D15">
            <v>0</v>
          </cell>
          <cell r="E15">
            <v>0</v>
          </cell>
          <cell r="F15">
            <v>9380.8312000000005</v>
          </cell>
          <cell r="G15">
            <v>16923.793700000002</v>
          </cell>
          <cell r="H15">
            <v>15103.947600000001</v>
          </cell>
          <cell r="I15">
            <v>14971.513500000001</v>
          </cell>
          <cell r="J15">
            <v>14826.159000000001</v>
          </cell>
          <cell r="K15">
            <v>14672.190900000001</v>
          </cell>
          <cell r="L15">
            <v>14511.762600000002</v>
          </cell>
          <cell r="M15">
            <v>14343.797400000001</v>
          </cell>
          <cell r="N15">
            <v>14171.5254</v>
          </cell>
          <cell r="O15">
            <v>13997.1</v>
          </cell>
        </row>
        <row r="16">
          <cell r="A16" t="str">
            <v>Bolivia</v>
          </cell>
          <cell r="B16" t="str">
            <v>PAHO</v>
          </cell>
          <cell r="C16">
            <v>2015</v>
          </cell>
          <cell r="D16">
            <v>0</v>
          </cell>
          <cell r="E16">
            <v>0</v>
          </cell>
          <cell r="F16">
            <v>151284.0336</v>
          </cell>
          <cell r="G16">
            <v>280428.23340000003</v>
          </cell>
          <cell r="H16">
            <v>257152.18</v>
          </cell>
          <cell r="I16">
            <v>261609.80910000001</v>
          </cell>
          <cell r="J16">
            <v>265961.74160000001</v>
          </cell>
          <cell r="K16">
            <v>270182.62600000005</v>
          </cell>
          <cell r="L16">
            <v>274260.70320000005</v>
          </cell>
          <cell r="M16">
            <v>278202.07250000001</v>
          </cell>
          <cell r="N16">
            <v>278227.86300000007</v>
          </cell>
          <cell r="O16">
            <v>278800.40700000001</v>
          </cell>
        </row>
        <row r="17">
          <cell r="A17" t="str">
            <v>Botswana</v>
          </cell>
          <cell r="B17" t="str">
            <v>Other IPV introducing country</v>
          </cell>
          <cell r="C17">
            <v>2014</v>
          </cell>
          <cell r="D17">
            <v>0</v>
          </cell>
          <cell r="E17">
            <v>35002.4352</v>
          </cell>
          <cell r="F17">
            <v>64408.872000000003</v>
          </cell>
          <cell r="G17">
            <v>53948.9856</v>
          </cell>
          <cell r="H17">
            <v>49005.878400000001</v>
          </cell>
          <cell r="I17">
            <v>48901.449600000007</v>
          </cell>
          <cell r="J17">
            <v>48767.184000000008</v>
          </cell>
          <cell r="K17">
            <v>48602.016000000003</v>
          </cell>
          <cell r="L17">
            <v>48405.945600000006</v>
          </cell>
          <cell r="M17">
            <v>48182.169600000008</v>
          </cell>
          <cell r="N17">
            <v>47938.147199999999</v>
          </cell>
          <cell r="O17">
            <v>47677.075200000007</v>
          </cell>
        </row>
        <row r="18">
          <cell r="A18" t="str">
            <v>Burkina Faso</v>
          </cell>
          <cell r="B18" t="str">
            <v>GAVI73 (ex India, Indonesia, PAHO)</v>
          </cell>
          <cell r="C18">
            <v>2015</v>
          </cell>
          <cell r="D18">
            <v>0</v>
          </cell>
          <cell r="E18">
            <v>0</v>
          </cell>
          <cell r="F18">
            <v>948970.27800000005</v>
          </cell>
          <cell r="G18">
            <v>814741.73100000015</v>
          </cell>
          <cell r="H18">
            <v>691677.39600000007</v>
          </cell>
          <cell r="I18">
            <v>703015.65899999999</v>
          </cell>
          <cell r="J18">
            <v>714409.86599999992</v>
          </cell>
          <cell r="K18">
            <v>725862.46500000008</v>
          </cell>
          <cell r="L18">
            <v>737370.55800000019</v>
          </cell>
          <cell r="M18">
            <v>748911.33900000015</v>
          </cell>
          <cell r="N18">
            <v>760457.25900000008</v>
          </cell>
          <cell r="O18">
            <v>771979.89599999995</v>
          </cell>
        </row>
        <row r="19">
          <cell r="A19" t="str">
            <v>Burundi</v>
          </cell>
          <cell r="B19" t="str">
            <v>GAVI73 (ex India, Indonesia, PAHO)</v>
          </cell>
          <cell r="C19">
            <v>2015</v>
          </cell>
          <cell r="D19">
            <v>0</v>
          </cell>
          <cell r="E19">
            <v>0</v>
          </cell>
          <cell r="F19">
            <v>659841.36960000009</v>
          </cell>
          <cell r="G19">
            <v>567558.35519999999</v>
          </cell>
          <cell r="H19">
            <v>481162.69440000004</v>
          </cell>
          <cell r="I19">
            <v>487451.23200000008</v>
          </cell>
          <cell r="J19">
            <v>493027.98719999997</v>
          </cell>
          <cell r="K19">
            <v>498025.59360000008</v>
          </cell>
          <cell r="L19">
            <v>502575.8112</v>
          </cell>
          <cell r="M19">
            <v>506900.62080000003</v>
          </cell>
          <cell r="N19">
            <v>511277.49120000005</v>
          </cell>
          <cell r="O19">
            <v>515991.5808</v>
          </cell>
        </row>
        <row r="20">
          <cell r="A20" t="str">
            <v>Cambodia</v>
          </cell>
          <cell r="B20" t="str">
            <v>GAVI73 (ex India, Indonesia, PAHO)</v>
          </cell>
          <cell r="C20">
            <v>2015</v>
          </cell>
          <cell r="D20">
            <v>0</v>
          </cell>
          <cell r="E20">
            <v>0</v>
          </cell>
          <cell r="F20">
            <v>563733.57199999993</v>
          </cell>
          <cell r="G20">
            <v>473466.30100000004</v>
          </cell>
          <cell r="H20">
            <v>393078.58350000001</v>
          </cell>
          <cell r="I20">
            <v>390065.87700000004</v>
          </cell>
          <cell r="J20">
            <v>386300.25750000001</v>
          </cell>
          <cell r="K20">
            <v>381934.62750000006</v>
          </cell>
          <cell r="L20">
            <v>377088.14550000004</v>
          </cell>
          <cell r="M20">
            <v>371921.0955</v>
          </cell>
          <cell r="N20">
            <v>366655.97700000007</v>
          </cell>
          <cell r="O20">
            <v>361542.70649999997</v>
          </cell>
        </row>
        <row r="21">
          <cell r="A21" t="str">
            <v>Cameroon</v>
          </cell>
          <cell r="B21" t="str">
            <v>GAVI73 (ex India, Indonesia, PAHO)</v>
          </cell>
          <cell r="C21">
            <v>2015</v>
          </cell>
          <cell r="D21">
            <v>0</v>
          </cell>
          <cell r="E21">
            <v>0</v>
          </cell>
          <cell r="F21">
            <v>1101759.912</v>
          </cell>
          <cell r="G21">
            <v>955140.5834</v>
          </cell>
          <cell r="H21">
            <v>817351.93850000005</v>
          </cell>
          <cell r="I21">
            <v>825629.94900000002</v>
          </cell>
          <cell r="J21">
            <v>835723.02600000007</v>
          </cell>
          <cell r="K21">
            <v>845652.79800000018</v>
          </cell>
          <cell r="L21">
            <v>855454.35600000003</v>
          </cell>
          <cell r="M21">
            <v>865173.90600000008</v>
          </cell>
          <cell r="N21">
            <v>874854.18</v>
          </cell>
          <cell r="O21">
            <v>884535.68700000015</v>
          </cell>
        </row>
        <row r="22">
          <cell r="A22" t="str">
            <v>Cape Verde</v>
          </cell>
          <cell r="B22" t="str">
            <v>Other IPV introducing country</v>
          </cell>
          <cell r="C22">
            <v>2015</v>
          </cell>
          <cell r="D22">
            <v>0</v>
          </cell>
          <cell r="E22">
            <v>0</v>
          </cell>
          <cell r="F22">
            <v>5998.8240000000014</v>
          </cell>
          <cell r="G22">
            <v>10815.363000000003</v>
          </cell>
          <cell r="H22">
            <v>9654.3360000000011</v>
          </cell>
          <cell r="I22">
            <v>9574.4160000000011</v>
          </cell>
          <cell r="J22">
            <v>9486.5040000000008</v>
          </cell>
          <cell r="K22">
            <v>9387.6030000000028</v>
          </cell>
          <cell r="L22">
            <v>9278.7120000000014</v>
          </cell>
          <cell r="M22">
            <v>9158.8320000000022</v>
          </cell>
          <cell r="N22">
            <v>9033.9570000000003</v>
          </cell>
          <cell r="O22">
            <v>8902.0890000000018</v>
          </cell>
        </row>
        <row r="23">
          <cell r="A23" t="str">
            <v>Central African Republic</v>
          </cell>
          <cell r="B23" t="str">
            <v>GAVI73 (ex India, Indonesia, PAHO)</v>
          </cell>
          <cell r="C23">
            <v>2015</v>
          </cell>
          <cell r="D23">
            <v>0</v>
          </cell>
          <cell r="E23">
            <v>0</v>
          </cell>
          <cell r="F23">
            <v>49920.5</v>
          </cell>
          <cell r="G23">
            <v>93655.186300000016</v>
          </cell>
          <cell r="H23">
            <v>86854.621800000008</v>
          </cell>
          <cell r="I23">
            <v>89191.76880000002</v>
          </cell>
          <cell r="J23">
            <v>91483.336500000019</v>
          </cell>
          <cell r="K23">
            <v>93725.268000000011</v>
          </cell>
          <cell r="L23">
            <v>95912.872300000017</v>
          </cell>
          <cell r="M23">
            <v>98052.396799999988</v>
          </cell>
          <cell r="N23">
            <v>100148.81110000001</v>
          </cell>
          <cell r="O23">
            <v>102211.674</v>
          </cell>
        </row>
        <row r="24">
          <cell r="A24" t="str">
            <v>Chad</v>
          </cell>
          <cell r="B24" t="str">
            <v>GAVI73 (ex India, Indonesia, PAHO)</v>
          </cell>
          <cell r="C24">
            <v>2014</v>
          </cell>
          <cell r="D24">
            <v>0</v>
          </cell>
          <cell r="E24">
            <v>101088.2815</v>
          </cell>
          <cell r="F24">
            <v>405169.56594999996</v>
          </cell>
          <cell r="G24">
            <v>356482.88</v>
          </cell>
          <cell r="H24">
            <v>323131.59999999998</v>
          </cell>
          <cell r="I24">
            <v>335817.19680000003</v>
          </cell>
          <cell r="J24">
            <v>348758.14840000006</v>
          </cell>
          <cell r="K24">
            <v>361955.29080000008</v>
          </cell>
          <cell r="L24">
            <v>375408.68060000002</v>
          </cell>
          <cell r="M24">
            <v>389104.11800000013</v>
          </cell>
          <cell r="N24">
            <v>403019.79850000009</v>
          </cell>
          <cell r="O24">
            <v>417134.0567999999</v>
          </cell>
        </row>
        <row r="25">
          <cell r="A25" t="str">
            <v>Chile</v>
          </cell>
          <cell r="B25" t="str">
            <v>PAHO</v>
          </cell>
          <cell r="C25">
            <v>2015</v>
          </cell>
          <cell r="D25">
            <v>0</v>
          </cell>
          <cell r="E25">
            <v>0</v>
          </cell>
          <cell r="F25">
            <v>148993.236</v>
          </cell>
          <cell r="G25">
            <v>270131.66550000006</v>
          </cell>
          <cell r="H25">
            <v>242336.42100000003</v>
          </cell>
          <cell r="I25">
            <v>241725.03300000005</v>
          </cell>
          <cell r="J25">
            <v>240977.78100000002</v>
          </cell>
          <cell r="K25">
            <v>240070.68900000001</v>
          </cell>
          <cell r="L25">
            <v>238983.77700000003</v>
          </cell>
          <cell r="M25">
            <v>237720.04200000004</v>
          </cell>
          <cell r="N25">
            <v>236300.46300000005</v>
          </cell>
          <cell r="O25">
            <v>234749.01600000003</v>
          </cell>
        </row>
        <row r="26">
          <cell r="A26" t="str">
            <v>China</v>
          </cell>
          <cell r="B26" t="str">
            <v>China</v>
          </cell>
          <cell r="C26">
            <v>2015</v>
          </cell>
          <cell r="D26">
            <v>0</v>
          </cell>
          <cell r="E26">
            <v>0</v>
          </cell>
          <cell r="F26">
            <v>16808701.741919998</v>
          </cell>
          <cell r="G26">
            <v>24910069.437000006</v>
          </cell>
          <cell r="H26">
            <v>18984772.223999999</v>
          </cell>
          <cell r="I26">
            <v>18559153.9683</v>
          </cell>
          <cell r="J26">
            <v>18114448.918500002</v>
          </cell>
          <cell r="K26">
            <v>17672808.700800002</v>
          </cell>
          <cell r="L26">
            <v>17251394.8365</v>
          </cell>
          <cell r="M26">
            <v>16858406.218499999</v>
          </cell>
          <cell r="N26">
            <v>16502065.915500002</v>
          </cell>
          <cell r="O26">
            <v>16192673.917200001</v>
          </cell>
        </row>
        <row r="27">
          <cell r="A27" t="str">
            <v>Colombia</v>
          </cell>
          <cell r="B27" t="str">
            <v>PAHO</v>
          </cell>
          <cell r="C27">
            <v>2015</v>
          </cell>
          <cell r="D27">
            <v>0</v>
          </cell>
          <cell r="E27">
            <v>0</v>
          </cell>
          <cell r="F27">
            <v>553699.16639999999</v>
          </cell>
          <cell r="G27">
            <v>1000514.2554</v>
          </cell>
          <cell r="H27">
            <v>895367.73600000015</v>
          </cell>
          <cell r="I27">
            <v>890917.34640000004</v>
          </cell>
          <cell r="J27">
            <v>886356.66720000014</v>
          </cell>
          <cell r="K27">
            <v>881694.88920000021</v>
          </cell>
          <cell r="L27">
            <v>876922.82160000014</v>
          </cell>
          <cell r="M27">
            <v>872029.23120000015</v>
          </cell>
          <cell r="N27">
            <v>867022.28760000016</v>
          </cell>
          <cell r="O27">
            <v>861936.71160000016</v>
          </cell>
        </row>
        <row r="28">
          <cell r="A28" t="str">
            <v>Comoros</v>
          </cell>
          <cell r="B28" t="str">
            <v>GAVI73 (ex India, Indonesia, PAHO)</v>
          </cell>
          <cell r="C28">
            <v>2015</v>
          </cell>
          <cell r="D28">
            <v>0</v>
          </cell>
          <cell r="E28">
            <v>0</v>
          </cell>
          <cell r="F28">
            <v>34494.086000000003</v>
          </cell>
          <cell r="G28">
            <v>29688.227000000003</v>
          </cell>
          <cell r="H28">
            <v>25272.466400000005</v>
          </cell>
          <cell r="I28">
            <v>25777.223400000003</v>
          </cell>
          <cell r="J28">
            <v>26311.410400000004</v>
          </cell>
          <cell r="K28">
            <v>26887.902300000002</v>
          </cell>
          <cell r="L28">
            <v>27158.940600000002</v>
          </cell>
          <cell r="M28">
            <v>27530.503799999999</v>
          </cell>
          <cell r="N28">
            <v>27933.237400000005</v>
          </cell>
          <cell r="O28">
            <v>28365.759599999998</v>
          </cell>
        </row>
        <row r="29">
          <cell r="A29" t="str">
            <v>DR Congo</v>
          </cell>
          <cell r="B29" t="str">
            <v>GAVI73 (ex India, Indonesia, PAHO)</v>
          </cell>
          <cell r="C29">
            <v>2015</v>
          </cell>
          <cell r="D29">
            <v>0</v>
          </cell>
          <cell r="E29">
            <v>0</v>
          </cell>
          <cell r="F29">
            <v>818113.95</v>
          </cell>
          <cell r="G29">
            <v>2100185.2763300007</v>
          </cell>
          <cell r="H29">
            <v>2486560.1392000001</v>
          </cell>
          <cell r="I29">
            <v>2454817.7550000004</v>
          </cell>
          <cell r="J29">
            <v>2526832.3544000005</v>
          </cell>
          <cell r="K29">
            <v>2599090.5860000006</v>
          </cell>
          <cell r="L29">
            <v>2671589.5112000001</v>
          </cell>
          <cell r="M29">
            <v>2744382.6766999997</v>
          </cell>
          <cell r="N29">
            <v>2817467.8084000004</v>
          </cell>
          <cell r="O29">
            <v>2890752.8504999997</v>
          </cell>
        </row>
        <row r="30">
          <cell r="A30" t="str">
            <v>Congo</v>
          </cell>
          <cell r="B30" t="str">
            <v>GAVI73 (ex India, Indonesia, PAHO)</v>
          </cell>
          <cell r="C30">
            <v>2015</v>
          </cell>
          <cell r="D30">
            <v>0</v>
          </cell>
          <cell r="E30">
            <v>0</v>
          </cell>
          <cell r="F30">
            <v>223267.65120000002</v>
          </cell>
          <cell r="G30">
            <v>193053.78200000001</v>
          </cell>
          <cell r="H30">
            <v>164924.13500000001</v>
          </cell>
          <cell r="I30">
            <v>168818.60220000005</v>
          </cell>
          <cell r="J30">
            <v>170723.57120000003</v>
          </cell>
          <cell r="K30">
            <v>173345.0992</v>
          </cell>
          <cell r="L30">
            <v>176285.54580000002</v>
          </cell>
          <cell r="M30">
            <v>179465.8775</v>
          </cell>
          <cell r="N30">
            <v>182831.67630000005</v>
          </cell>
          <cell r="O30">
            <v>186363.27710000004</v>
          </cell>
        </row>
        <row r="31">
          <cell r="A31" t="str">
            <v>Cook Islands</v>
          </cell>
          <cell r="B31" t="str">
            <v>Other IPV introducing country</v>
          </cell>
          <cell r="C31">
            <v>2015</v>
          </cell>
          <cell r="D31">
            <v>0</v>
          </cell>
          <cell r="E31">
            <v>0</v>
          </cell>
          <cell r="F31">
            <v>0</v>
          </cell>
          <cell r="G31">
            <v>0</v>
          </cell>
          <cell r="H31">
            <v>0</v>
          </cell>
          <cell r="I31">
            <v>0</v>
          </cell>
          <cell r="J31">
            <v>0</v>
          </cell>
          <cell r="K31">
            <v>0</v>
          </cell>
          <cell r="L31">
            <v>0</v>
          </cell>
          <cell r="M31">
            <v>0</v>
          </cell>
          <cell r="N31">
            <v>0</v>
          </cell>
          <cell r="O31">
            <v>0</v>
          </cell>
        </row>
        <row r="32">
          <cell r="A32" t="str">
            <v>Cote d'Ivoire</v>
          </cell>
          <cell r="B32" t="str">
            <v>GAVI73 (ex India, Indonesia, PAHO)</v>
          </cell>
          <cell r="C32">
            <v>2015</v>
          </cell>
          <cell r="D32">
            <v>0</v>
          </cell>
          <cell r="E32">
            <v>0</v>
          </cell>
          <cell r="F32">
            <v>1059696.1408000002</v>
          </cell>
          <cell r="G32">
            <v>905949.42119999998</v>
          </cell>
          <cell r="H32">
            <v>765131.94099999999</v>
          </cell>
          <cell r="I32">
            <v>773722.59160000004</v>
          </cell>
          <cell r="J32">
            <v>782387.85000000009</v>
          </cell>
          <cell r="K32">
            <v>791237.03820000007</v>
          </cell>
          <cell r="L32">
            <v>800222.98700000008</v>
          </cell>
          <cell r="M32">
            <v>809148.04259999993</v>
          </cell>
          <cell r="N32">
            <v>817916.14640000009</v>
          </cell>
          <cell r="O32">
            <v>826604.15280000004</v>
          </cell>
        </row>
        <row r="33">
          <cell r="A33" t="str">
            <v>Cuba</v>
          </cell>
          <cell r="B33" t="str">
            <v>PAHO</v>
          </cell>
          <cell r="C33">
            <v>2015</v>
          </cell>
          <cell r="D33">
            <v>0</v>
          </cell>
          <cell r="E33">
            <v>0</v>
          </cell>
          <cell r="F33">
            <v>68175.168000000005</v>
          </cell>
          <cell r="G33">
            <v>122568.6768</v>
          </cell>
          <cell r="H33">
            <v>109319.90400000001</v>
          </cell>
          <cell r="I33">
            <v>108422.66880000001</v>
          </cell>
          <cell r="J33">
            <v>107530.76160000001</v>
          </cell>
          <cell r="K33">
            <v>106598.3616</v>
          </cell>
          <cell r="L33">
            <v>105592.43520000001</v>
          </cell>
          <cell r="M33">
            <v>104505.52320000001</v>
          </cell>
          <cell r="N33">
            <v>103336.56000000001</v>
          </cell>
          <cell r="O33">
            <v>102075.9552</v>
          </cell>
        </row>
        <row r="34">
          <cell r="A34" t="str">
            <v>Djibouti</v>
          </cell>
          <cell r="B34" t="str">
            <v>GAVI73 (ex India, Indonesia, PAHO)</v>
          </cell>
          <cell r="C34">
            <v>2015</v>
          </cell>
          <cell r="D34">
            <v>0</v>
          </cell>
          <cell r="E34">
            <v>0</v>
          </cell>
          <cell r="F34">
            <v>6505.9680000000008</v>
          </cell>
          <cell r="G34">
            <v>25112.298000000003</v>
          </cell>
          <cell r="H34">
            <v>21704.4882</v>
          </cell>
          <cell r="I34">
            <v>21841.425599999999</v>
          </cell>
          <cell r="J34">
            <v>21939.602300000002</v>
          </cell>
          <cell r="K34">
            <v>21997.900800000003</v>
          </cell>
          <cell r="L34">
            <v>22023.442000000003</v>
          </cell>
          <cell r="M34">
            <v>21778.2</v>
          </cell>
          <cell r="N34">
            <v>21528.45</v>
          </cell>
          <cell r="O34">
            <v>21276.702000000001</v>
          </cell>
        </row>
        <row r="35">
          <cell r="A35" t="str">
            <v>Dominica</v>
          </cell>
          <cell r="B35" t="str">
            <v>PAHO</v>
          </cell>
          <cell r="C35">
            <v>2015</v>
          </cell>
          <cell r="D35">
            <v>0</v>
          </cell>
          <cell r="E35">
            <v>0</v>
          </cell>
          <cell r="F35">
            <v>626.12787729386184</v>
          </cell>
          <cell r="G35">
            <v>1117.9593136966712</v>
          </cell>
          <cell r="H35">
            <v>995.42722053088471</v>
          </cell>
          <cell r="I35">
            <v>986.85046310028929</v>
          </cell>
          <cell r="J35">
            <v>978.90885536762369</v>
          </cell>
          <cell r="K35">
            <v>971.48194445631168</v>
          </cell>
          <cell r="L35">
            <v>963.91698129479414</v>
          </cell>
          <cell r="M35">
            <v>955.44718536889025</v>
          </cell>
          <cell r="N35">
            <v>947.25937124854238</v>
          </cell>
          <cell r="O35">
            <v>939.5365292186716</v>
          </cell>
        </row>
        <row r="36">
          <cell r="A36" t="str">
            <v>Dominican Republic</v>
          </cell>
          <cell r="B36" t="str">
            <v>PAHO</v>
          </cell>
          <cell r="C36">
            <v>2015</v>
          </cell>
          <cell r="D36">
            <v>0</v>
          </cell>
          <cell r="E36">
            <v>0</v>
          </cell>
          <cell r="F36">
            <v>125206.8224</v>
          </cell>
          <cell r="G36">
            <v>228978.42640000003</v>
          </cell>
          <cell r="H36">
            <v>207172.79850000003</v>
          </cell>
          <cell r="I36">
            <v>205776.01800000004</v>
          </cell>
          <cell r="J36">
            <v>204629.16600000003</v>
          </cell>
          <cell r="K36">
            <v>203460.33600000001</v>
          </cell>
          <cell r="L36">
            <v>202270.52700000003</v>
          </cell>
          <cell r="M36">
            <v>201053.74500000002</v>
          </cell>
          <cell r="N36">
            <v>199804.99500000002</v>
          </cell>
          <cell r="O36">
            <v>198525.27600000001</v>
          </cell>
        </row>
        <row r="37">
          <cell r="A37" t="str">
            <v>Ecuador</v>
          </cell>
          <cell r="B37" t="str">
            <v>PAHO</v>
          </cell>
          <cell r="C37">
            <v>2015</v>
          </cell>
          <cell r="D37">
            <v>0</v>
          </cell>
          <cell r="E37">
            <v>0</v>
          </cell>
          <cell r="F37">
            <v>217073.34000000003</v>
          </cell>
          <cell r="G37">
            <v>394252.91730000003</v>
          </cell>
          <cell r="H37">
            <v>354288.65669999999</v>
          </cell>
          <cell r="I37">
            <v>354180.96450000006</v>
          </cell>
          <cell r="J37">
            <v>354026.0196</v>
          </cell>
          <cell r="K37">
            <v>353813.93190000003</v>
          </cell>
          <cell r="L37">
            <v>353524.92120000004</v>
          </cell>
          <cell r="M37">
            <v>353140.30619999999</v>
          </cell>
          <cell r="N37">
            <v>352642.50450000004</v>
          </cell>
          <cell r="O37">
            <v>352035.9117</v>
          </cell>
        </row>
        <row r="38">
          <cell r="A38" t="str">
            <v>Egypt</v>
          </cell>
          <cell r="B38" t="str">
            <v>Other IPV introducing country</v>
          </cell>
          <cell r="C38">
            <v>2015</v>
          </cell>
          <cell r="D38">
            <v>0</v>
          </cell>
          <cell r="E38">
            <v>0</v>
          </cell>
          <cell r="F38">
            <v>1180395.4692000002</v>
          </cell>
          <cell r="G38">
            <v>2138907.9067500001</v>
          </cell>
          <cell r="H38">
            <v>1916465.9823000003</v>
          </cell>
          <cell r="I38">
            <v>1908292.2309000003</v>
          </cell>
          <cell r="J38">
            <v>1898969.5296000002</v>
          </cell>
          <cell r="K38">
            <v>1889124.4845000005</v>
          </cell>
          <cell r="L38">
            <v>1879253.6319000002</v>
          </cell>
          <cell r="M38">
            <v>1869714.1476000003</v>
          </cell>
          <cell r="N38">
            <v>1860911.7255000002</v>
          </cell>
          <cell r="O38">
            <v>1853322.2559000005</v>
          </cell>
        </row>
        <row r="39">
          <cell r="A39" t="str">
            <v>El Salvador</v>
          </cell>
          <cell r="B39" t="str">
            <v>PAHO</v>
          </cell>
          <cell r="C39">
            <v>2015</v>
          </cell>
          <cell r="D39">
            <v>0</v>
          </cell>
          <cell r="E39">
            <v>0</v>
          </cell>
          <cell r="F39">
            <v>78343.262400000007</v>
          </cell>
          <cell r="G39">
            <v>141685.86500000002</v>
          </cell>
          <cell r="H39">
            <v>126666.58440000002</v>
          </cell>
          <cell r="I39">
            <v>125721.97440000002</v>
          </cell>
          <cell r="J39">
            <v>124564.95480000002</v>
          </cell>
          <cell r="K39">
            <v>123205.73760000001</v>
          </cell>
          <cell r="L39">
            <v>121661.68320000003</v>
          </cell>
          <cell r="M39">
            <v>119973.63960000001</v>
          </cell>
          <cell r="N39">
            <v>118190.62440000002</v>
          </cell>
          <cell r="O39">
            <v>116350.42200000002</v>
          </cell>
        </row>
        <row r="40">
          <cell r="A40" t="str">
            <v>Equatorial Guinea</v>
          </cell>
          <cell r="B40" t="str">
            <v>Other IPV introducing country</v>
          </cell>
          <cell r="C40">
            <v>2015</v>
          </cell>
          <cell r="D40">
            <v>0</v>
          </cell>
          <cell r="E40">
            <v>0</v>
          </cell>
          <cell r="F40">
            <v>0</v>
          </cell>
          <cell r="G40">
            <v>0</v>
          </cell>
          <cell r="H40">
            <v>0</v>
          </cell>
          <cell r="I40">
            <v>0</v>
          </cell>
          <cell r="J40">
            <v>0</v>
          </cell>
          <cell r="K40">
            <v>0</v>
          </cell>
          <cell r="L40">
            <v>0</v>
          </cell>
          <cell r="M40">
            <v>0</v>
          </cell>
          <cell r="N40">
            <v>0</v>
          </cell>
          <cell r="O40">
            <v>0</v>
          </cell>
        </row>
        <row r="41">
          <cell r="A41" t="str">
            <v>Eritrea</v>
          </cell>
          <cell r="B41" t="str">
            <v>GAVI73 (ex India, Indonesia, PAHO)</v>
          </cell>
          <cell r="C41">
            <v>2014</v>
          </cell>
          <cell r="D41">
            <v>0</v>
          </cell>
          <cell r="E41">
            <v>88460.202600000019</v>
          </cell>
          <cell r="F41">
            <v>343931.19750000001</v>
          </cell>
          <cell r="G41">
            <v>292077.29924999998</v>
          </cell>
          <cell r="H41">
            <v>256164.35129999998</v>
          </cell>
          <cell r="I41">
            <v>257655.37049999999</v>
          </cell>
          <cell r="J41">
            <v>258929.73810000002</v>
          </cell>
          <cell r="K41">
            <v>260096.74020000003</v>
          </cell>
          <cell r="L41">
            <v>261246.31830000001</v>
          </cell>
          <cell r="M41">
            <v>262455.72210000001</v>
          </cell>
          <cell r="N41">
            <v>263807.86410000001</v>
          </cell>
          <cell r="O41">
            <v>265395.93300000002</v>
          </cell>
        </row>
        <row r="42">
          <cell r="A42" t="str">
            <v>Ethiopia</v>
          </cell>
          <cell r="B42" t="str">
            <v>GAVI73 (ex India, Indonesia, PAHO)</v>
          </cell>
          <cell r="C42">
            <v>2015</v>
          </cell>
          <cell r="D42">
            <v>0</v>
          </cell>
          <cell r="E42">
            <v>0</v>
          </cell>
          <cell r="F42">
            <v>1316594.0224000001</v>
          </cell>
          <cell r="G42">
            <v>2458498.2640000004</v>
          </cell>
          <cell r="H42">
            <v>2270926.7050000001</v>
          </cell>
          <cell r="I42">
            <v>2324838.0772000002</v>
          </cell>
          <cell r="J42">
            <v>2377918.656500001</v>
          </cell>
          <cell r="K42">
            <v>2429895.6731999996</v>
          </cell>
          <cell r="L42">
            <v>2480578.4400000004</v>
          </cell>
          <cell r="M42">
            <v>2529982.943</v>
          </cell>
          <cell r="N42">
            <v>2578133.0206000004</v>
          </cell>
          <cell r="O42">
            <v>2625009.8632000005</v>
          </cell>
        </row>
        <row r="43">
          <cell r="A43" t="str">
            <v>Fiji</v>
          </cell>
          <cell r="B43" t="str">
            <v>Other IPV introducing country</v>
          </cell>
          <cell r="C43">
            <v>2015</v>
          </cell>
          <cell r="D43">
            <v>0</v>
          </cell>
          <cell r="E43">
            <v>0</v>
          </cell>
          <cell r="F43">
            <v>11624.144399999999</v>
          </cell>
          <cell r="G43">
            <v>20797.786350000002</v>
          </cell>
          <cell r="H43">
            <v>18458.223300000001</v>
          </cell>
          <cell r="I43">
            <v>18201.080700000002</v>
          </cell>
          <cell r="J43">
            <v>17951.630400000002</v>
          </cell>
          <cell r="K43">
            <v>17716.465800000002</v>
          </cell>
          <cell r="L43">
            <v>17497.784700000004</v>
          </cell>
          <cell r="M43">
            <v>17295.587100000001</v>
          </cell>
          <cell r="N43">
            <v>17109.873</v>
          </cell>
          <cell r="O43">
            <v>16940.642400000001</v>
          </cell>
        </row>
        <row r="44">
          <cell r="A44" t="str">
            <v>Gabon</v>
          </cell>
          <cell r="B44" t="str">
            <v>Other IPV introducing country</v>
          </cell>
          <cell r="C44">
            <v>2015</v>
          </cell>
          <cell r="D44">
            <v>0</v>
          </cell>
          <cell r="E44">
            <v>0</v>
          </cell>
          <cell r="F44">
            <v>30146.745999999999</v>
          </cell>
          <cell r="G44">
            <v>55939.512350000005</v>
          </cell>
          <cell r="H44">
            <v>51316.803600000007</v>
          </cell>
          <cell r="I44">
            <v>52230.815500000012</v>
          </cell>
          <cell r="J44">
            <v>53156.608800000009</v>
          </cell>
          <cell r="K44">
            <v>54107.019500000009</v>
          </cell>
          <cell r="L44">
            <v>54344.484000000011</v>
          </cell>
          <cell r="M44">
            <v>54725.580000000009</v>
          </cell>
          <cell r="N44">
            <v>55113.993000000002</v>
          </cell>
          <cell r="O44">
            <v>55514.070000000007</v>
          </cell>
        </row>
        <row r="45">
          <cell r="A45" t="str">
            <v>Gambia</v>
          </cell>
          <cell r="B45" t="str">
            <v>GAVI73 (ex India, Indonesia, PAHO)</v>
          </cell>
          <cell r="C45">
            <v>2015</v>
          </cell>
          <cell r="D45">
            <v>0</v>
          </cell>
          <cell r="E45">
            <v>0</v>
          </cell>
          <cell r="F45">
            <v>121687.20759999999</v>
          </cell>
          <cell r="G45">
            <v>105173.57059999999</v>
          </cell>
          <cell r="H45">
            <v>89732.25940000001</v>
          </cell>
          <cell r="I45">
            <v>91606.617200000008</v>
          </cell>
          <cell r="J45">
            <v>93481.494399999996</v>
          </cell>
          <cell r="K45">
            <v>95356.861600000004</v>
          </cell>
          <cell r="L45">
            <v>97237.560000000012</v>
          </cell>
          <cell r="M45">
            <v>99118.611199999999</v>
          </cell>
          <cell r="N45">
            <v>100994.08620000001</v>
          </cell>
          <cell r="O45">
            <v>102863.87720000002</v>
          </cell>
        </row>
        <row r="46">
          <cell r="A46" t="str">
            <v>Georgia</v>
          </cell>
          <cell r="B46" t="str">
            <v>GAVI73 (ex India, Indonesia, PAHO)</v>
          </cell>
          <cell r="C46">
            <v>2015</v>
          </cell>
          <cell r="D46">
            <v>0</v>
          </cell>
          <cell r="E46">
            <v>0</v>
          </cell>
          <cell r="F46">
            <v>78865.067999999999</v>
          </cell>
          <cell r="G46">
            <v>64749.241200000004</v>
          </cell>
          <cell r="H46">
            <v>52596.906000000003</v>
          </cell>
          <cell r="I46">
            <v>51095.742000000013</v>
          </cell>
          <cell r="J46">
            <v>49577.217600000011</v>
          </cell>
          <cell r="K46">
            <v>48077.074800000002</v>
          </cell>
          <cell r="L46">
            <v>46631.0556</v>
          </cell>
          <cell r="M46">
            <v>45264.69</v>
          </cell>
          <cell r="N46">
            <v>44004.529200000004</v>
          </cell>
          <cell r="O46">
            <v>42882.2304</v>
          </cell>
        </row>
        <row r="47">
          <cell r="A47" t="str">
            <v>Ghana</v>
          </cell>
          <cell r="B47" t="str">
            <v>GAVI73 (ex India, Indonesia, PAHO)</v>
          </cell>
          <cell r="C47">
            <v>2014</v>
          </cell>
          <cell r="D47">
            <v>0</v>
          </cell>
          <cell r="E47">
            <v>555062.97440000006</v>
          </cell>
          <cell r="F47">
            <v>1027965.6616</v>
          </cell>
          <cell r="G47">
            <v>866002.25600000005</v>
          </cell>
          <cell r="H47">
            <v>790811.3</v>
          </cell>
          <cell r="I47">
            <v>793451.66320000007</v>
          </cell>
          <cell r="J47">
            <v>796085.99120000005</v>
          </cell>
          <cell r="K47">
            <v>798846.00959999999</v>
          </cell>
          <cell r="L47">
            <v>801791.31600000011</v>
          </cell>
          <cell r="M47">
            <v>804876.34279999998</v>
          </cell>
          <cell r="N47">
            <v>808106.38000000012</v>
          </cell>
          <cell r="O47">
            <v>811550.24360000016</v>
          </cell>
        </row>
        <row r="48">
          <cell r="A48" t="str">
            <v>Grenada</v>
          </cell>
          <cell r="B48" t="str">
            <v>PAHO</v>
          </cell>
          <cell r="C48">
            <v>2015</v>
          </cell>
          <cell r="D48">
            <v>0</v>
          </cell>
          <cell r="E48">
            <v>0</v>
          </cell>
          <cell r="F48">
            <v>1320.5192000000002</v>
          </cell>
          <cell r="G48">
            <v>2367.9542999999999</v>
          </cell>
          <cell r="H48">
            <v>2099.5650000000001</v>
          </cell>
          <cell r="I48">
            <v>2060.8038000000001</v>
          </cell>
          <cell r="J48">
            <v>2017.7358000000002</v>
          </cell>
          <cell r="K48">
            <v>1969.2843</v>
          </cell>
          <cell r="L48">
            <v>1917.6027000000001</v>
          </cell>
          <cell r="M48">
            <v>1863.7677000000001</v>
          </cell>
          <cell r="N48">
            <v>1806.7026000000001</v>
          </cell>
          <cell r="O48">
            <v>1751.7909000000002</v>
          </cell>
        </row>
        <row r="49">
          <cell r="A49" t="str">
            <v>Guatemala</v>
          </cell>
          <cell r="B49" t="str">
            <v>PAHO</v>
          </cell>
          <cell r="C49">
            <v>2015</v>
          </cell>
          <cell r="D49">
            <v>0</v>
          </cell>
          <cell r="E49">
            <v>0</v>
          </cell>
          <cell r="F49">
            <v>314027.4816</v>
          </cell>
          <cell r="G49">
            <v>577699.43520000007</v>
          </cell>
          <cell r="H49">
            <v>525735.82079999999</v>
          </cell>
          <cell r="I49">
            <v>531291.12000000011</v>
          </cell>
          <cell r="J49">
            <v>536616.19200000004</v>
          </cell>
          <cell r="K49">
            <v>541697.07840000011</v>
          </cell>
          <cell r="L49">
            <v>546531.91680000001</v>
          </cell>
          <cell r="M49">
            <v>551136.02879999997</v>
          </cell>
          <cell r="N49">
            <v>555528.96959999995</v>
          </cell>
          <cell r="O49">
            <v>559718.40960000001</v>
          </cell>
        </row>
        <row r="50">
          <cell r="A50" t="str">
            <v>Guinea</v>
          </cell>
          <cell r="B50" t="str">
            <v>GAVI73 (ex India, Indonesia, PAHO)</v>
          </cell>
          <cell r="C50">
            <v>2015</v>
          </cell>
          <cell r="D50">
            <v>0</v>
          </cell>
          <cell r="E50">
            <v>0</v>
          </cell>
          <cell r="F50">
            <v>174609.0128</v>
          </cell>
          <cell r="G50">
            <v>327540.27099999995</v>
          </cell>
          <cell r="H50">
            <v>303945.07450000005</v>
          </cell>
          <cell r="I50">
            <v>312462.06000000006</v>
          </cell>
          <cell r="J50">
            <v>320990.18810000003</v>
          </cell>
          <cell r="K50">
            <v>329544.67620000005</v>
          </cell>
          <cell r="L50">
            <v>338141.85980000003</v>
          </cell>
          <cell r="M50">
            <v>346788.42640000005</v>
          </cell>
          <cell r="N50">
            <v>355488.75699999998</v>
          </cell>
          <cell r="O50">
            <v>364234.01760000002</v>
          </cell>
        </row>
        <row r="51">
          <cell r="A51" t="str">
            <v>Guinea Bissau</v>
          </cell>
          <cell r="B51" t="str">
            <v>GAVI73 (ex India, Indonesia, PAHO)</v>
          </cell>
          <cell r="C51">
            <v>2015</v>
          </cell>
          <cell r="D51">
            <v>0</v>
          </cell>
          <cell r="E51">
            <v>0</v>
          </cell>
          <cell r="F51">
            <v>33713.305200000003</v>
          </cell>
          <cell r="G51">
            <v>63016.147649999999</v>
          </cell>
          <cell r="H51">
            <v>58288.864000000009</v>
          </cell>
          <cell r="I51">
            <v>59763.294299999994</v>
          </cell>
          <cell r="J51">
            <v>61244.87</v>
          </cell>
          <cell r="K51">
            <v>62726.787500000006</v>
          </cell>
          <cell r="L51">
            <v>64211.964000000007</v>
          </cell>
          <cell r="M51">
            <v>65698.245999999999</v>
          </cell>
          <cell r="N51">
            <v>66288.915000000008</v>
          </cell>
          <cell r="O51">
            <v>67029.471000000005</v>
          </cell>
        </row>
        <row r="52">
          <cell r="A52" t="str">
            <v>Guyana</v>
          </cell>
          <cell r="B52" t="str">
            <v>PAHO</v>
          </cell>
          <cell r="C52">
            <v>2015</v>
          </cell>
          <cell r="D52">
            <v>0</v>
          </cell>
          <cell r="E52">
            <v>0</v>
          </cell>
          <cell r="F52">
            <v>10148.605600000001</v>
          </cell>
          <cell r="G52">
            <v>18314.249900000003</v>
          </cell>
          <cell r="H52">
            <v>16417.5216</v>
          </cell>
          <cell r="I52">
            <v>16394.910899999999</v>
          </cell>
          <cell r="J52">
            <v>16396.230100000001</v>
          </cell>
          <cell r="K52">
            <v>16414.456400000003</v>
          </cell>
          <cell r="L52">
            <v>16442.7222</v>
          </cell>
          <cell r="M52">
            <v>16468.563000000002</v>
          </cell>
          <cell r="N52">
            <v>16483.850200000001</v>
          </cell>
          <cell r="O52">
            <v>16479.9702</v>
          </cell>
        </row>
        <row r="53">
          <cell r="A53" t="str">
            <v>Haiti</v>
          </cell>
          <cell r="B53" t="str">
            <v>PAHO</v>
          </cell>
          <cell r="C53">
            <v>2015</v>
          </cell>
          <cell r="D53">
            <v>0</v>
          </cell>
          <cell r="E53">
            <v>0</v>
          </cell>
          <cell r="F53">
            <v>108810.6012</v>
          </cell>
          <cell r="G53">
            <v>200873.36645000003</v>
          </cell>
          <cell r="H53">
            <v>183422.084</v>
          </cell>
          <cell r="I53">
            <v>185889.44750000001</v>
          </cell>
          <cell r="J53">
            <v>188274.25220000005</v>
          </cell>
          <cell r="K53">
            <v>190575.97390000004</v>
          </cell>
          <cell r="L53">
            <v>192794.58599999998</v>
          </cell>
          <cell r="M53">
            <v>194935.95150000002</v>
          </cell>
          <cell r="N53">
            <v>197007.3186</v>
          </cell>
          <cell r="O53">
            <v>199016.13330000002</v>
          </cell>
        </row>
        <row r="54">
          <cell r="A54" t="str">
            <v>Honduras</v>
          </cell>
          <cell r="B54" t="str">
            <v>PAHO</v>
          </cell>
          <cell r="C54">
            <v>2015</v>
          </cell>
          <cell r="D54">
            <v>0</v>
          </cell>
          <cell r="E54">
            <v>0</v>
          </cell>
          <cell r="F54">
            <v>127907.19760000001</v>
          </cell>
          <cell r="G54">
            <v>236134.16910000003</v>
          </cell>
          <cell r="H54">
            <v>215532.65600000005</v>
          </cell>
          <cell r="I54">
            <v>218298.42509999996</v>
          </cell>
          <cell r="J54">
            <v>220919.73000000004</v>
          </cell>
          <cell r="K54">
            <v>223406.31510000004</v>
          </cell>
          <cell r="L54">
            <v>225765.17359999998</v>
          </cell>
          <cell r="M54">
            <v>228009.58330000003</v>
          </cell>
          <cell r="N54">
            <v>227345.84880000001</v>
          </cell>
          <cell r="O54">
            <v>227109.79620000001</v>
          </cell>
        </row>
        <row r="55">
          <cell r="A55" t="str">
            <v>India</v>
          </cell>
          <cell r="B55" t="str">
            <v>India</v>
          </cell>
          <cell r="C55">
            <v>2015</v>
          </cell>
          <cell r="D55">
            <v>0</v>
          </cell>
          <cell r="E55">
            <v>0</v>
          </cell>
          <cell r="F55">
            <v>11898832.869562672</v>
          </cell>
          <cell r="G55">
            <v>22123728.094591077</v>
          </cell>
          <cell r="H55">
            <v>20454096.737081401</v>
          </cell>
          <cell r="I55">
            <v>20504514.153442811</v>
          </cell>
          <cell r="J55">
            <v>20640529.059993602</v>
          </cell>
          <cell r="K55">
            <v>20776110.396945894</v>
          </cell>
          <cell r="L55">
            <v>20898287.692097962</v>
          </cell>
          <cell r="M55">
            <v>21014256.801872339</v>
          </cell>
          <cell r="N55">
            <v>21101416.335861303</v>
          </cell>
          <cell r="O55">
            <v>21181402.807518866</v>
          </cell>
        </row>
        <row r="56">
          <cell r="A56" t="str">
            <v>Indonesia</v>
          </cell>
          <cell r="B56" t="str">
            <v>Self-procuring</v>
          </cell>
          <cell r="C56">
            <v>2015</v>
          </cell>
          <cell r="D56">
            <v>0</v>
          </cell>
          <cell r="E56">
            <v>0</v>
          </cell>
          <cell r="F56">
            <v>1845083.2305600001</v>
          </cell>
          <cell r="G56">
            <v>3382686.5013000006</v>
          </cell>
          <cell r="H56">
            <v>3489946.3709999998</v>
          </cell>
          <cell r="I56">
            <v>3448249.4584999997</v>
          </cell>
          <cell r="J56">
            <v>3485058.0284000002</v>
          </cell>
          <cell r="K56">
            <v>3524614.9259000001</v>
          </cell>
          <cell r="L56">
            <v>3567004.2416000003</v>
          </cell>
          <cell r="M56">
            <v>3611612.6504000006</v>
          </cell>
          <cell r="N56">
            <v>3657692.105</v>
          </cell>
          <cell r="O56">
            <v>3704578.4277000003</v>
          </cell>
        </row>
        <row r="57">
          <cell r="A57" t="str">
            <v>Iran (Islamic Republic of)</v>
          </cell>
          <cell r="B57" t="str">
            <v>Other IPV introducing country</v>
          </cell>
          <cell r="C57">
            <v>2015</v>
          </cell>
          <cell r="D57">
            <v>0</v>
          </cell>
          <cell r="E57">
            <v>0</v>
          </cell>
          <cell r="F57">
            <v>952499.90880000009</v>
          </cell>
          <cell r="G57">
            <v>1703776.9914000002</v>
          </cell>
          <cell r="H57">
            <v>1507471.02</v>
          </cell>
          <cell r="I57">
            <v>1479125.9934</v>
          </cell>
          <cell r="J57">
            <v>1450062.2862</v>
          </cell>
          <cell r="K57">
            <v>1421497.4796000002</v>
          </cell>
          <cell r="L57">
            <v>1394059.0455000002</v>
          </cell>
          <cell r="M57">
            <v>1367682.1488000003</v>
          </cell>
          <cell r="N57">
            <v>1342532.7234</v>
          </cell>
          <cell r="O57">
            <v>1319276.7027000003</v>
          </cell>
        </row>
        <row r="58">
          <cell r="A58" t="str">
            <v>Iraq</v>
          </cell>
          <cell r="B58" t="str">
            <v>Other IPV introducing country</v>
          </cell>
          <cell r="C58">
            <v>2015</v>
          </cell>
          <cell r="D58">
            <v>0</v>
          </cell>
          <cell r="E58">
            <v>0</v>
          </cell>
          <cell r="F58">
            <v>1200381.8688000001</v>
          </cell>
          <cell r="G58">
            <v>1045961.9416000001</v>
          </cell>
          <cell r="H58">
            <v>899153.43800000008</v>
          </cell>
          <cell r="I58">
            <v>924510.57499999995</v>
          </cell>
          <cell r="J58">
            <v>949826.68460000004</v>
          </cell>
          <cell r="K58">
            <v>974996.26040000003</v>
          </cell>
          <cell r="L58">
            <v>999966.52730000019</v>
          </cell>
          <cell r="M58">
            <v>1024750.9920000002</v>
          </cell>
          <cell r="N58">
            <v>1049339.3830000001</v>
          </cell>
          <cell r="O58">
            <v>1073675.3912000002</v>
          </cell>
        </row>
        <row r="59">
          <cell r="A59" t="str">
            <v>Jamaica</v>
          </cell>
          <cell r="B59" t="str">
            <v>PAHO</v>
          </cell>
          <cell r="C59">
            <v>2015</v>
          </cell>
          <cell r="D59">
            <v>0</v>
          </cell>
          <cell r="E59">
            <v>0</v>
          </cell>
          <cell r="F59">
            <v>32892.552000000003</v>
          </cell>
          <cell r="G59">
            <v>59574.418200000007</v>
          </cell>
          <cell r="H59">
            <v>53391.155400000003</v>
          </cell>
          <cell r="I59">
            <v>53172.474300000002</v>
          </cell>
          <cell r="J59">
            <v>52884.562500000007</v>
          </cell>
          <cell r="K59">
            <v>52514.23320000001</v>
          </cell>
          <cell r="L59">
            <v>52051.596300000005</v>
          </cell>
          <cell r="M59">
            <v>51506.541900000004</v>
          </cell>
          <cell r="N59">
            <v>50890.059000000008</v>
          </cell>
          <cell r="O59">
            <v>50212.037700000001</v>
          </cell>
        </row>
        <row r="60">
          <cell r="A60" t="str">
            <v>Kazakhstan</v>
          </cell>
          <cell r="B60" t="str">
            <v>Other IPV introducing country</v>
          </cell>
          <cell r="C60">
            <v>2014</v>
          </cell>
          <cell r="D60">
            <v>0</v>
          </cell>
          <cell r="E60">
            <v>254543.83020000003</v>
          </cell>
          <cell r="F60">
            <v>463775.01390000002</v>
          </cell>
          <cell r="G60">
            <v>385271.29080000008</v>
          </cell>
          <cell r="H60">
            <v>346630.42259999999</v>
          </cell>
          <cell r="I60">
            <v>342244.71270000003</v>
          </cell>
          <cell r="J60">
            <v>337508.45370000001</v>
          </cell>
          <cell r="K60">
            <v>332506.26090000005</v>
          </cell>
          <cell r="L60">
            <v>327293.07930000004</v>
          </cell>
          <cell r="M60">
            <v>321998.57910000003</v>
          </cell>
          <cell r="N60">
            <v>316811.77110000001</v>
          </cell>
          <cell r="O60">
            <v>311961.22650000005</v>
          </cell>
        </row>
        <row r="61">
          <cell r="A61" t="str">
            <v>Kenya</v>
          </cell>
          <cell r="B61" t="str">
            <v>GAVI73 (ex India, Indonesia, PAHO)</v>
          </cell>
          <cell r="C61">
            <v>2014</v>
          </cell>
          <cell r="D61">
            <v>0</v>
          </cell>
          <cell r="E61">
            <v>998020.23250000004</v>
          </cell>
          <cell r="F61">
            <v>1883107.6338500001</v>
          </cell>
          <cell r="G61">
            <v>1618605.2488000002</v>
          </cell>
          <cell r="H61">
            <v>1506217.1198</v>
          </cell>
          <cell r="I61">
            <v>1539784.7400000002</v>
          </cell>
          <cell r="J61">
            <v>1574289.2815000003</v>
          </cell>
          <cell r="K61">
            <v>1610042.4905999999</v>
          </cell>
          <cell r="L61">
            <v>1647296.3923000004</v>
          </cell>
          <cell r="M61">
            <v>1686072.0440000002</v>
          </cell>
          <cell r="N61">
            <v>1726349.1814000001</v>
          </cell>
          <cell r="O61">
            <v>1745416.1298000002</v>
          </cell>
        </row>
        <row r="62">
          <cell r="A62" t="str">
            <v>Kiribati</v>
          </cell>
          <cell r="B62" t="str">
            <v>GAVI73 (ex India, Indonesia, PAHO)</v>
          </cell>
          <cell r="C62">
            <v>2015</v>
          </cell>
          <cell r="D62">
            <v>0</v>
          </cell>
          <cell r="E62">
            <v>0</v>
          </cell>
          <cell r="F62">
            <v>1515.5432000000001</v>
          </cell>
          <cell r="G62">
            <v>2793.4026999999996</v>
          </cell>
          <cell r="H62">
            <v>2544.3638000000001</v>
          </cell>
          <cell r="I62">
            <v>2573.3440000000001</v>
          </cell>
          <cell r="J62">
            <v>2598.7240000000002</v>
          </cell>
          <cell r="K62">
            <v>2620.9738000000002</v>
          </cell>
          <cell r="L62">
            <v>2637.5365999999999</v>
          </cell>
          <cell r="M62">
            <v>2651.4391999999998</v>
          </cell>
          <cell r="N62">
            <v>2660.9331999999999</v>
          </cell>
          <cell r="O62">
            <v>2663.6967999999997</v>
          </cell>
        </row>
        <row r="63">
          <cell r="A63" t="str">
            <v>Korea DPR</v>
          </cell>
          <cell r="B63" t="str">
            <v>GAVI73 (ex India, Indonesia, PAHO)</v>
          </cell>
          <cell r="C63">
            <v>2015</v>
          </cell>
          <cell r="D63">
            <v>0</v>
          </cell>
          <cell r="E63">
            <v>0</v>
          </cell>
          <cell r="F63">
            <v>230991.32160000002</v>
          </cell>
          <cell r="G63">
            <v>421297.92480000004</v>
          </cell>
          <cell r="H63">
            <v>379928.83200000005</v>
          </cell>
          <cell r="I63">
            <v>380789.46239999996</v>
          </cell>
          <cell r="J63">
            <v>381303.99360000005</v>
          </cell>
          <cell r="K63">
            <v>381383.0208</v>
          </cell>
          <cell r="L63">
            <v>381027.65759999998</v>
          </cell>
          <cell r="M63">
            <v>380209.27680000005</v>
          </cell>
          <cell r="N63">
            <v>378884.73600000003</v>
          </cell>
          <cell r="O63">
            <v>377054.03520000004</v>
          </cell>
        </row>
        <row r="64">
          <cell r="A64" t="str">
            <v>Kyrgyzstan</v>
          </cell>
          <cell r="B64" t="str">
            <v>GAVI73 (ex India, Indonesia, PAHO)</v>
          </cell>
          <cell r="C64">
            <v>2015</v>
          </cell>
          <cell r="D64">
            <v>0</v>
          </cell>
          <cell r="E64">
            <v>0</v>
          </cell>
          <cell r="F64">
            <v>223846.31040000002</v>
          </cell>
          <cell r="G64">
            <v>187561.92</v>
          </cell>
          <cell r="H64">
            <v>155121.5232</v>
          </cell>
          <cell r="I64">
            <v>153331.31520000001</v>
          </cell>
          <cell r="J64">
            <v>151334.38080000001</v>
          </cell>
          <cell r="K64">
            <v>149218.09920000003</v>
          </cell>
          <cell r="L64">
            <v>146979.27360000001</v>
          </cell>
          <cell r="M64">
            <v>144568.88639999999</v>
          </cell>
          <cell r="N64">
            <v>142002.9216</v>
          </cell>
          <cell r="O64">
            <v>139384.74240000002</v>
          </cell>
        </row>
        <row r="65">
          <cell r="A65" t="str">
            <v>Lao PDR</v>
          </cell>
          <cell r="B65" t="str">
            <v>GAVI73 (ex India, Indonesia, PAHO)</v>
          </cell>
          <cell r="C65">
            <v>2015</v>
          </cell>
          <cell r="D65">
            <v>0</v>
          </cell>
          <cell r="E65">
            <v>0</v>
          </cell>
          <cell r="F65">
            <v>227164.02599999998</v>
          </cell>
          <cell r="G65">
            <v>194254.23540000003</v>
          </cell>
          <cell r="H65">
            <v>164116.60320000001</v>
          </cell>
          <cell r="I65">
            <v>165766.58600000001</v>
          </cell>
          <cell r="J65">
            <v>167152.1906</v>
          </cell>
          <cell r="K65">
            <v>168257.04020000002</v>
          </cell>
          <cell r="L65">
            <v>169079.4313</v>
          </cell>
          <cell r="M65">
            <v>169668.62000000002</v>
          </cell>
          <cell r="N65">
            <v>170083.82400000002</v>
          </cell>
          <cell r="O65">
            <v>168435.39600000001</v>
          </cell>
        </row>
        <row r="66">
          <cell r="A66" t="str">
            <v>Lesotho</v>
          </cell>
          <cell r="B66" t="str">
            <v>GAVI73 (ex India, Indonesia, PAHO)</v>
          </cell>
          <cell r="C66">
            <v>2015</v>
          </cell>
          <cell r="D66">
            <v>0</v>
          </cell>
          <cell r="E66">
            <v>0</v>
          </cell>
          <cell r="F66">
            <v>73539.61480000001</v>
          </cell>
          <cell r="G66">
            <v>62879.676400000011</v>
          </cell>
          <cell r="H66">
            <v>53091.660900000003</v>
          </cell>
          <cell r="I66">
            <v>53616.3</v>
          </cell>
          <cell r="J66">
            <v>54077.001000000004</v>
          </cell>
          <cell r="K66">
            <v>53787.159000000007</v>
          </cell>
          <cell r="L66">
            <v>53550.396000000001</v>
          </cell>
          <cell r="M66">
            <v>53266.680000000008</v>
          </cell>
          <cell r="N66">
            <v>52948.998000000007</v>
          </cell>
          <cell r="O66">
            <v>52609.338000000011</v>
          </cell>
        </row>
        <row r="67">
          <cell r="A67" t="str">
            <v>Liberia</v>
          </cell>
          <cell r="B67" t="str">
            <v>GAVI73 (ex India, Indonesia, PAHO)</v>
          </cell>
          <cell r="C67">
            <v>2015</v>
          </cell>
          <cell r="D67">
            <v>0</v>
          </cell>
          <cell r="E67">
            <v>0</v>
          </cell>
          <cell r="F67">
            <v>79976.704000000012</v>
          </cell>
          <cell r="G67">
            <v>149427.9872</v>
          </cell>
          <cell r="H67">
            <v>138200.9008</v>
          </cell>
          <cell r="I67">
            <v>141768.12179999999</v>
          </cell>
          <cell r="J67">
            <v>145447.88150000002</v>
          </cell>
          <cell r="K67">
            <v>149251.82800000001</v>
          </cell>
          <cell r="L67">
            <v>153183.64079999999</v>
          </cell>
          <cell r="M67">
            <v>157220.58080000003</v>
          </cell>
          <cell r="N67">
            <v>161334.38210000005</v>
          </cell>
          <cell r="O67">
            <v>165518.9584</v>
          </cell>
        </row>
        <row r="68">
          <cell r="A68" t="str">
            <v>Libya</v>
          </cell>
          <cell r="B68" t="str">
            <v>Other IPV introducing country</v>
          </cell>
          <cell r="C68">
            <v>2014</v>
          </cell>
          <cell r="D68">
            <v>0</v>
          </cell>
          <cell r="E68">
            <v>97085.454199999993</v>
          </cell>
          <cell r="F68">
            <v>176231.19990000001</v>
          </cell>
          <cell r="G68">
            <v>145728.09720000002</v>
          </cell>
          <cell r="H68">
            <v>130392.41040000001</v>
          </cell>
          <cell r="I68">
            <v>128050.37700000001</v>
          </cell>
          <cell r="J68">
            <v>125624.58300000001</v>
          </cell>
          <cell r="K68">
            <v>123159.62820000001</v>
          </cell>
          <cell r="L68">
            <v>120690.32220000001</v>
          </cell>
          <cell r="M68">
            <v>118242.77220000002</v>
          </cell>
          <cell r="N68">
            <v>115862.6658</v>
          </cell>
          <cell r="O68">
            <v>113604.39300000001</v>
          </cell>
        </row>
        <row r="69">
          <cell r="A69" t="str">
            <v>Macedonia</v>
          </cell>
          <cell r="B69" t="str">
            <v>Other IPV introducing country</v>
          </cell>
          <cell r="C69">
            <v>2014</v>
          </cell>
          <cell r="D69">
            <v>0</v>
          </cell>
          <cell r="E69">
            <v>16795.526399999999</v>
          </cell>
          <cell r="F69">
            <v>30680.227200000001</v>
          </cell>
          <cell r="G69">
            <v>25538.016</v>
          </cell>
          <cell r="H69">
            <v>23039.337600000003</v>
          </cell>
          <cell r="I69">
            <v>22836.873599999999</v>
          </cell>
          <cell r="J69">
            <v>22623.7536</v>
          </cell>
          <cell r="K69">
            <v>22397.846399999999</v>
          </cell>
          <cell r="L69">
            <v>22155.9552</v>
          </cell>
          <cell r="M69">
            <v>21893.817600000002</v>
          </cell>
          <cell r="N69">
            <v>21616.761599999998</v>
          </cell>
          <cell r="O69">
            <v>21324.787200000002</v>
          </cell>
        </row>
        <row r="70">
          <cell r="A70" t="str">
            <v>Madagascar</v>
          </cell>
          <cell r="B70" t="str">
            <v>GAVI73 (ex India, Indonesia, PAHO)</v>
          </cell>
          <cell r="C70">
            <v>2014</v>
          </cell>
          <cell r="D70">
            <v>0</v>
          </cell>
          <cell r="E70">
            <v>1092256.5279999999</v>
          </cell>
          <cell r="F70">
            <v>956348.98140000005</v>
          </cell>
          <cell r="G70">
            <v>825626.39150000014</v>
          </cell>
          <cell r="H70">
            <v>841135.99500000011</v>
          </cell>
          <cell r="I70">
            <v>858582.59400000004</v>
          </cell>
          <cell r="J70">
            <v>875831.81400000013</v>
          </cell>
          <cell r="K70">
            <v>892776.78900000011</v>
          </cell>
          <cell r="L70">
            <v>909349.02000000014</v>
          </cell>
          <cell r="M70">
            <v>925554.59100000013</v>
          </cell>
          <cell r="N70">
            <v>941390.63100000005</v>
          </cell>
          <cell r="O70">
            <v>956833.56</v>
          </cell>
        </row>
        <row r="71">
          <cell r="A71" t="str">
            <v>Malawi</v>
          </cell>
          <cell r="B71" t="str">
            <v>GAVI73 (ex India, Indonesia, PAHO)</v>
          </cell>
          <cell r="C71">
            <v>2015</v>
          </cell>
          <cell r="D71">
            <v>0</v>
          </cell>
          <cell r="E71">
            <v>0</v>
          </cell>
          <cell r="F71">
            <v>943980.4800000001</v>
          </cell>
          <cell r="G71">
            <v>814856.65920000011</v>
          </cell>
          <cell r="H71">
            <v>695002.848</v>
          </cell>
          <cell r="I71">
            <v>709519.75680000009</v>
          </cell>
          <cell r="J71">
            <v>724132.51199999999</v>
          </cell>
          <cell r="K71">
            <v>738845.43360000011</v>
          </cell>
          <cell r="L71">
            <v>753680.71680000005</v>
          </cell>
          <cell r="M71">
            <v>768638.19839999999</v>
          </cell>
          <cell r="N71">
            <v>783691.04640000011</v>
          </cell>
          <cell r="O71">
            <v>798791.83680000016</v>
          </cell>
        </row>
        <row r="72">
          <cell r="A72" t="str">
            <v>Maldives</v>
          </cell>
          <cell r="B72" t="str">
            <v>Other IPV introducing country</v>
          </cell>
          <cell r="C72">
            <v>2015</v>
          </cell>
          <cell r="D72">
            <v>0</v>
          </cell>
          <cell r="E72">
            <v>0</v>
          </cell>
          <cell r="F72">
            <v>11636.0838</v>
          </cell>
          <cell r="G72">
            <v>9667.2114000000001</v>
          </cell>
          <cell r="H72">
            <v>7934.0580000000009</v>
          </cell>
          <cell r="I72">
            <v>7792.2999000000009</v>
          </cell>
          <cell r="J72">
            <v>7650.5418000000009</v>
          </cell>
          <cell r="K72">
            <v>7513.1793000000007</v>
          </cell>
          <cell r="L72">
            <v>7375.8168000000005</v>
          </cell>
          <cell r="M72">
            <v>7234.0587000000005</v>
          </cell>
          <cell r="N72">
            <v>7084.6083000000008</v>
          </cell>
          <cell r="O72">
            <v>6931.8612000000003</v>
          </cell>
        </row>
        <row r="73">
          <cell r="A73" t="str">
            <v>Mali</v>
          </cell>
          <cell r="B73" t="str">
            <v>GAVI73 (ex India, Indonesia, PAHO)</v>
          </cell>
          <cell r="C73">
            <v>2015</v>
          </cell>
          <cell r="D73">
            <v>0</v>
          </cell>
          <cell r="E73">
            <v>0</v>
          </cell>
          <cell r="F73">
            <v>365559.71760000009</v>
          </cell>
          <cell r="G73">
            <v>693039.75450000016</v>
          </cell>
          <cell r="H73">
            <v>650321.10900000017</v>
          </cell>
          <cell r="I73">
            <v>675492.67200000025</v>
          </cell>
          <cell r="J73">
            <v>701365.31280000019</v>
          </cell>
          <cell r="K73">
            <v>727914.8422999999</v>
          </cell>
          <cell r="L73">
            <v>755081.51379999996</v>
          </cell>
          <cell r="M73">
            <v>782772.45600000001</v>
          </cell>
          <cell r="N73">
            <v>810928.21400000015</v>
          </cell>
          <cell r="O73">
            <v>839541.48780000012</v>
          </cell>
        </row>
        <row r="74">
          <cell r="A74" t="str">
            <v>Mauritania</v>
          </cell>
          <cell r="B74" t="str">
            <v>GAVI73 (ex India, Indonesia, PAHO)</v>
          </cell>
          <cell r="C74">
            <v>2015</v>
          </cell>
          <cell r="D74">
            <v>0</v>
          </cell>
          <cell r="E74">
            <v>0</v>
          </cell>
          <cell r="F74">
            <v>165783.25380000001</v>
          </cell>
          <cell r="G74">
            <v>143607.60210000002</v>
          </cell>
          <cell r="H74">
            <v>122821.78400000001</v>
          </cell>
          <cell r="I74">
            <v>125722.34740000001</v>
          </cell>
          <cell r="J74">
            <v>128671.17420000001</v>
          </cell>
          <cell r="K74">
            <v>131682.68920000002</v>
          </cell>
          <cell r="L74">
            <v>134762.04560000001</v>
          </cell>
          <cell r="M74">
            <v>137896.77900000004</v>
          </cell>
          <cell r="N74">
            <v>139194.90900000001</v>
          </cell>
          <cell r="O74">
            <v>140846.63400000002</v>
          </cell>
        </row>
        <row r="75">
          <cell r="A75" t="str">
            <v>Mauritius</v>
          </cell>
          <cell r="B75" t="str">
            <v>Other IPV introducing country</v>
          </cell>
          <cell r="C75">
            <v>2015</v>
          </cell>
          <cell r="D75">
            <v>0</v>
          </cell>
          <cell r="E75">
            <v>0</v>
          </cell>
          <cell r="F75">
            <v>9388.2432000000008</v>
          </cell>
          <cell r="G75">
            <v>17037.378400000001</v>
          </cell>
          <cell r="H75">
            <v>15309.697200000002</v>
          </cell>
          <cell r="I75">
            <v>15316.361200000001</v>
          </cell>
          <cell r="J75">
            <v>15325.798600000002</v>
          </cell>
          <cell r="K75">
            <v>15329.169800000001</v>
          </cell>
          <cell r="L75">
            <v>15322.750800000002</v>
          </cell>
          <cell r="M75">
            <v>15307.5216</v>
          </cell>
          <cell r="N75">
            <v>15279.238800000001</v>
          </cell>
          <cell r="O75">
            <v>15233.551200000002</v>
          </cell>
        </row>
        <row r="76">
          <cell r="A76" t="str">
            <v>Moldova</v>
          </cell>
          <cell r="B76" t="str">
            <v>GAVI73 (ex India, Indonesia, PAHO)</v>
          </cell>
          <cell r="C76">
            <v>2014</v>
          </cell>
          <cell r="D76">
            <v>0</v>
          </cell>
          <cell r="E76">
            <v>29822.057600000004</v>
          </cell>
          <cell r="F76">
            <v>53729.1224</v>
          </cell>
          <cell r="G76">
            <v>44123.788800000002</v>
          </cell>
          <cell r="H76">
            <v>39158.9352</v>
          </cell>
          <cell r="I76">
            <v>38114.24760000001</v>
          </cell>
          <cell r="J76">
            <v>37029.73320000001</v>
          </cell>
          <cell r="K76">
            <v>35919.688800000004</v>
          </cell>
          <cell r="L76">
            <v>34795.347600000001</v>
          </cell>
          <cell r="M76">
            <v>33669.985200000003</v>
          </cell>
          <cell r="N76">
            <v>32568.110400000005</v>
          </cell>
          <cell r="O76">
            <v>31515.253200000006</v>
          </cell>
        </row>
        <row r="77">
          <cell r="A77" t="str">
            <v>Mongolia</v>
          </cell>
          <cell r="B77" t="str">
            <v>GAVI73 (ex India, Indonesia, PAHO)</v>
          </cell>
          <cell r="C77">
            <v>2015</v>
          </cell>
          <cell r="D77">
            <v>0</v>
          </cell>
          <cell r="E77">
            <v>0</v>
          </cell>
          <cell r="F77">
            <v>97505.9712</v>
          </cell>
          <cell r="G77">
            <v>81310.175100000008</v>
          </cell>
          <cell r="H77">
            <v>66990.0429</v>
          </cell>
          <cell r="I77">
            <v>65964.76920000001</v>
          </cell>
          <cell r="J77">
            <v>64842.792300000008</v>
          </cell>
          <cell r="K77">
            <v>63662.573700000001</v>
          </cell>
          <cell r="L77">
            <v>62438.399100000002</v>
          </cell>
          <cell r="M77">
            <v>61173.565200000005</v>
          </cell>
          <cell r="N77">
            <v>59894.445600000006</v>
          </cell>
          <cell r="O77">
            <v>58652.688600000009</v>
          </cell>
        </row>
        <row r="78">
          <cell r="A78" t="str">
            <v>Morocco</v>
          </cell>
          <cell r="B78" t="str">
            <v>Other IPV introducing country</v>
          </cell>
          <cell r="C78">
            <v>2015</v>
          </cell>
          <cell r="D78">
            <v>0</v>
          </cell>
          <cell r="E78">
            <v>0</v>
          </cell>
          <cell r="F78">
            <v>1141526.5686000001</v>
          </cell>
          <cell r="G78">
            <v>947061.49229999993</v>
          </cell>
          <cell r="H78">
            <v>775368.45540000009</v>
          </cell>
          <cell r="I78">
            <v>759757.48199999996</v>
          </cell>
          <cell r="J78">
            <v>744957.49680000008</v>
          </cell>
          <cell r="K78">
            <v>731827.83960000006</v>
          </cell>
          <cell r="L78">
            <v>720492.68610000005</v>
          </cell>
          <cell r="M78">
            <v>710161.92720000003</v>
          </cell>
          <cell r="N78">
            <v>700277.32170000009</v>
          </cell>
          <cell r="O78">
            <v>690958.64970000007</v>
          </cell>
        </row>
        <row r="79">
          <cell r="A79" t="str">
            <v>Mozambique</v>
          </cell>
          <cell r="B79" t="str">
            <v>GAVI73 (ex India, Indonesia, PAHO)</v>
          </cell>
          <cell r="C79">
            <v>2015</v>
          </cell>
          <cell r="D79">
            <v>0</v>
          </cell>
          <cell r="E79">
            <v>0</v>
          </cell>
          <cell r="F79">
            <v>515188.76720000006</v>
          </cell>
          <cell r="G79">
            <v>965408.56650000007</v>
          </cell>
          <cell r="H79">
            <v>896582.8672000001</v>
          </cell>
          <cell r="I79">
            <v>923666.8824</v>
          </cell>
          <cell r="J79">
            <v>951941.7844</v>
          </cell>
          <cell r="K79">
            <v>981406.49930000002</v>
          </cell>
          <cell r="L79">
            <v>1012040.1500000001</v>
          </cell>
          <cell r="M79">
            <v>1043679.2201000002</v>
          </cell>
          <cell r="N79">
            <v>1076101.8859999999</v>
          </cell>
          <cell r="O79">
            <v>1109078.3988999999</v>
          </cell>
        </row>
        <row r="80">
          <cell r="A80" t="str">
            <v>Myanmar</v>
          </cell>
          <cell r="B80" t="str">
            <v>GAVI73 (ex India, Indonesia, PAHO)</v>
          </cell>
          <cell r="C80">
            <v>2015</v>
          </cell>
          <cell r="D80">
            <v>0</v>
          </cell>
          <cell r="E80">
            <v>0</v>
          </cell>
          <cell r="F80">
            <v>515380.97600000002</v>
          </cell>
          <cell r="G80">
            <v>939761.89080000017</v>
          </cell>
          <cell r="H80">
            <v>847036.05550000013</v>
          </cell>
          <cell r="I80">
            <v>838663.49700000021</v>
          </cell>
          <cell r="J80">
            <v>830288.88000000012</v>
          </cell>
          <cell r="K80">
            <v>821520.65700000012</v>
          </cell>
          <cell r="L80">
            <v>812468.71800000011</v>
          </cell>
          <cell r="M80">
            <v>803269.92600000009</v>
          </cell>
          <cell r="N80">
            <v>794070.13500000013</v>
          </cell>
          <cell r="O80">
            <v>784999.21500000008</v>
          </cell>
        </row>
        <row r="81">
          <cell r="A81" t="str">
            <v>Namibia</v>
          </cell>
          <cell r="B81" t="str">
            <v>Other IPV introducing country</v>
          </cell>
          <cell r="C81">
            <v>2014</v>
          </cell>
          <cell r="D81">
            <v>0</v>
          </cell>
          <cell r="E81">
            <v>39724.518000000004</v>
          </cell>
          <cell r="F81">
            <v>74674.291199999992</v>
          </cell>
          <cell r="G81">
            <v>63952.126499999998</v>
          </cell>
          <cell r="H81">
            <v>59310.174400000004</v>
          </cell>
          <cell r="I81">
            <v>60408.119000000006</v>
          </cell>
          <cell r="J81">
            <v>60661.395000000004</v>
          </cell>
          <cell r="K81">
            <v>61019.802000000011</v>
          </cell>
          <cell r="L81">
            <v>61322.562000000013</v>
          </cell>
          <cell r="M81">
            <v>61565.031000000003</v>
          </cell>
          <cell r="N81">
            <v>61743.663000000015</v>
          </cell>
          <cell r="O81">
            <v>61852.01400000001</v>
          </cell>
        </row>
        <row r="82">
          <cell r="A82" t="str">
            <v>Nauru</v>
          </cell>
          <cell r="B82" t="str">
            <v>Other IPV introducing country</v>
          </cell>
          <cell r="C82">
            <v>2015</v>
          </cell>
          <cell r="D82">
            <v>0</v>
          </cell>
          <cell r="E82">
            <v>0</v>
          </cell>
          <cell r="F82">
            <v>0</v>
          </cell>
          <cell r="G82">
            <v>0</v>
          </cell>
          <cell r="H82">
            <v>0</v>
          </cell>
          <cell r="I82">
            <v>0</v>
          </cell>
          <cell r="J82">
            <v>0</v>
          </cell>
          <cell r="K82">
            <v>0</v>
          </cell>
          <cell r="L82">
            <v>0</v>
          </cell>
          <cell r="M82">
            <v>0</v>
          </cell>
          <cell r="N82">
            <v>0</v>
          </cell>
          <cell r="O82">
            <v>0</v>
          </cell>
        </row>
        <row r="83">
          <cell r="A83" t="str">
            <v>Nepal</v>
          </cell>
          <cell r="B83" t="str">
            <v>GAVI73 (ex India, Indonesia, PAHO)</v>
          </cell>
          <cell r="C83">
            <v>2015</v>
          </cell>
          <cell r="D83">
            <v>0</v>
          </cell>
          <cell r="E83">
            <v>0</v>
          </cell>
          <cell r="F83">
            <v>340121.44800000003</v>
          </cell>
          <cell r="G83">
            <v>616845.41100000008</v>
          </cell>
          <cell r="H83">
            <v>554754.46499999997</v>
          </cell>
          <cell r="I83">
            <v>555035.22000000009</v>
          </cell>
          <cell r="J83">
            <v>554805.63900000008</v>
          </cell>
          <cell r="K83">
            <v>553908.53700000001</v>
          </cell>
          <cell r="L83">
            <v>552253.19400000002</v>
          </cell>
          <cell r="M83">
            <v>550148.30100000009</v>
          </cell>
          <cell r="N83">
            <v>547821.63</v>
          </cell>
          <cell r="O83">
            <v>545253.20100000012</v>
          </cell>
        </row>
        <row r="84">
          <cell r="A84" t="str">
            <v>Nicaragua</v>
          </cell>
          <cell r="B84" t="str">
            <v>PAHO</v>
          </cell>
          <cell r="C84">
            <v>2015</v>
          </cell>
          <cell r="D84">
            <v>0</v>
          </cell>
          <cell r="E84">
            <v>0</v>
          </cell>
          <cell r="F84">
            <v>89920.684000000008</v>
          </cell>
          <cell r="G84">
            <v>162397.52970000001</v>
          </cell>
          <cell r="H84">
            <v>145191.92939999999</v>
          </cell>
          <cell r="I84">
            <v>144250.98240000001</v>
          </cell>
          <cell r="J84">
            <v>143228.4504</v>
          </cell>
          <cell r="K84">
            <v>142134.12360000002</v>
          </cell>
          <cell r="L84">
            <v>140979.96780000001</v>
          </cell>
          <cell r="M84">
            <v>139782.30000000002</v>
          </cell>
          <cell r="N84">
            <v>138558.52500000002</v>
          </cell>
          <cell r="O84">
            <v>137328.22320000001</v>
          </cell>
        </row>
        <row r="85">
          <cell r="A85" t="str">
            <v>Niger</v>
          </cell>
          <cell r="B85" t="str">
            <v>GAVI73 (ex India, Indonesia, PAHO)</v>
          </cell>
          <cell r="C85">
            <v>2014</v>
          </cell>
          <cell r="D85">
            <v>0</v>
          </cell>
          <cell r="E85">
            <v>262596.94800000003</v>
          </cell>
          <cell r="F85">
            <v>1062482.7184000001</v>
          </cell>
          <cell r="G85">
            <v>944829.40150000004</v>
          </cell>
          <cell r="H85">
            <v>864970.79980000015</v>
          </cell>
          <cell r="I85">
            <v>907965.90600000019</v>
          </cell>
          <cell r="J85">
            <v>952678.98080000002</v>
          </cell>
          <cell r="K85">
            <v>999102.86640000006</v>
          </cell>
          <cell r="L85">
            <v>1047205.4171999999</v>
          </cell>
          <cell r="M85">
            <v>1096926.2442000001</v>
          </cell>
          <cell r="N85">
            <v>1148206.118</v>
          </cell>
          <cell r="O85">
            <v>1201014.5176000001</v>
          </cell>
        </row>
        <row r="86">
          <cell r="A86" t="str">
            <v>Nigeria</v>
          </cell>
          <cell r="B86" t="str">
            <v>GAVI73 (ex India, Indonesia, PAHO)</v>
          </cell>
          <cell r="C86">
            <v>2014</v>
          </cell>
          <cell r="D86">
            <v>0</v>
          </cell>
          <cell r="E86">
            <v>690888.55209000001</v>
          </cell>
          <cell r="F86">
            <v>3256980.3263250003</v>
          </cell>
          <cell r="G86">
            <v>4305647.5387500003</v>
          </cell>
          <cell r="H86">
            <v>3699370.8329000003</v>
          </cell>
          <cell r="I86">
            <v>3848475.2365999999</v>
          </cell>
          <cell r="J86">
            <v>4001986.5932</v>
          </cell>
          <cell r="K86">
            <v>4160708.8504000008</v>
          </cell>
          <cell r="L86">
            <v>4325095.5625</v>
          </cell>
          <cell r="M86">
            <v>4494915.408400001</v>
          </cell>
          <cell r="N86">
            <v>4670083.2481000004</v>
          </cell>
          <cell r="O86">
            <v>4850846.2456</v>
          </cell>
        </row>
        <row r="87">
          <cell r="A87" t="str">
            <v>Pakistan</v>
          </cell>
          <cell r="B87" t="str">
            <v>GAVI73 (ex India, Indonesia, PAHO)</v>
          </cell>
          <cell r="C87">
            <v>2014</v>
          </cell>
          <cell r="D87">
            <v>0</v>
          </cell>
          <cell r="E87">
            <v>847224.8555399999</v>
          </cell>
          <cell r="F87">
            <v>3873391.9906500001</v>
          </cell>
          <cell r="G87">
            <v>4967751.9487500004</v>
          </cell>
          <cell r="H87">
            <v>4144579.4997</v>
          </cell>
          <cell r="I87">
            <v>4196303.8746000007</v>
          </cell>
          <cell r="J87">
            <v>4244564.9697000002</v>
          </cell>
          <cell r="K87">
            <v>4288689.3415999999</v>
          </cell>
          <cell r="L87">
            <v>4328379.3670000006</v>
          </cell>
          <cell r="M87">
            <v>4308082.6050000004</v>
          </cell>
          <cell r="N87">
            <v>4293858.8430000003</v>
          </cell>
          <cell r="O87">
            <v>4276957.7610000009</v>
          </cell>
        </row>
        <row r="88">
          <cell r="A88" t="str">
            <v>Panama</v>
          </cell>
          <cell r="B88" t="str">
            <v>PAHO</v>
          </cell>
          <cell r="C88">
            <v>2015</v>
          </cell>
          <cell r="D88">
            <v>0</v>
          </cell>
          <cell r="E88">
            <v>0</v>
          </cell>
          <cell r="F88">
            <v>44487.449600000007</v>
          </cell>
          <cell r="G88">
            <v>82016.32640000002</v>
          </cell>
          <cell r="H88">
            <v>74865.23000000001</v>
          </cell>
          <cell r="I88">
            <v>75903.816400000011</v>
          </cell>
          <cell r="J88">
            <v>76947.209000000032</v>
          </cell>
          <cell r="K88">
            <v>77984.606400000019</v>
          </cell>
          <cell r="L88">
            <v>79007.765000000014</v>
          </cell>
          <cell r="M88">
            <v>80008.928000000014</v>
          </cell>
          <cell r="N88">
            <v>80979.800300000003</v>
          </cell>
          <cell r="O88">
            <v>81913.095200000011</v>
          </cell>
        </row>
        <row r="89">
          <cell r="A89" t="str">
            <v>Papua New Guinea</v>
          </cell>
          <cell r="B89" t="str">
            <v>GAVI73 (ex India, Indonesia, PAHO)</v>
          </cell>
          <cell r="C89">
            <v>2015</v>
          </cell>
          <cell r="D89">
            <v>0</v>
          </cell>
          <cell r="E89">
            <v>0</v>
          </cell>
          <cell r="F89">
            <v>91941.616800000018</v>
          </cell>
          <cell r="G89">
            <v>171439.45150000002</v>
          </cell>
          <cell r="H89">
            <v>158302.04030000005</v>
          </cell>
          <cell r="I89">
            <v>162131.26439999999</v>
          </cell>
          <cell r="J89">
            <v>166016.397</v>
          </cell>
          <cell r="K89">
            <v>169945.837</v>
          </cell>
          <cell r="L89">
            <v>173913.62479999999</v>
          </cell>
          <cell r="M89">
            <v>177910.22560000001</v>
          </cell>
          <cell r="N89">
            <v>181922.94200000004</v>
          </cell>
          <cell r="O89">
            <v>185934.90000000002</v>
          </cell>
        </row>
        <row r="90">
          <cell r="A90" t="str">
            <v>Paraguay</v>
          </cell>
          <cell r="B90" t="str">
            <v>PAHO</v>
          </cell>
          <cell r="C90">
            <v>2015</v>
          </cell>
          <cell r="D90">
            <v>0</v>
          </cell>
          <cell r="E90">
            <v>0</v>
          </cell>
          <cell r="F90">
            <v>97243.128000000012</v>
          </cell>
          <cell r="G90">
            <v>179791.42180000001</v>
          </cell>
          <cell r="H90">
            <v>164334.11340000003</v>
          </cell>
          <cell r="I90">
            <v>166645.0208</v>
          </cell>
          <cell r="J90">
            <v>168845.4803</v>
          </cell>
          <cell r="K90">
            <v>170933.84600000002</v>
          </cell>
          <cell r="L90">
            <v>172908.2096</v>
          </cell>
          <cell r="M90">
            <v>174770.93920000002</v>
          </cell>
          <cell r="N90">
            <v>176534.58979999999</v>
          </cell>
          <cell r="O90">
            <v>176037.58619999999</v>
          </cell>
        </row>
        <row r="91">
          <cell r="A91" t="str">
            <v>Peru</v>
          </cell>
          <cell r="B91" t="str">
            <v>PAHO</v>
          </cell>
          <cell r="C91">
            <v>2015</v>
          </cell>
          <cell r="D91">
            <v>0</v>
          </cell>
          <cell r="E91">
            <v>0</v>
          </cell>
          <cell r="F91">
            <v>882467.92</v>
          </cell>
          <cell r="G91">
            <v>741675.7635</v>
          </cell>
          <cell r="H91">
            <v>617829.44099999999</v>
          </cell>
          <cell r="I91">
            <v>616421.68350000004</v>
          </cell>
          <cell r="J91">
            <v>614721.82949999999</v>
          </cell>
          <cell r="K91">
            <v>612688.75349999999</v>
          </cell>
          <cell r="L91">
            <v>610301.36549999996</v>
          </cell>
          <cell r="M91">
            <v>607589.19150000007</v>
          </cell>
          <cell r="N91">
            <v>604592.30250000011</v>
          </cell>
          <cell r="O91">
            <v>601336.00650000013</v>
          </cell>
        </row>
        <row r="92">
          <cell r="A92" t="str">
            <v>Philippines</v>
          </cell>
          <cell r="B92" t="str">
            <v>Other IPV introducing country</v>
          </cell>
          <cell r="C92">
            <v>2015</v>
          </cell>
          <cell r="D92">
            <v>0</v>
          </cell>
          <cell r="E92">
            <v>0</v>
          </cell>
          <cell r="F92">
            <v>869750.47080000001</v>
          </cell>
          <cell r="G92">
            <v>2204192.1667500003</v>
          </cell>
          <cell r="H92">
            <v>2576128.6568</v>
          </cell>
          <cell r="I92">
            <v>2479427.377700001</v>
          </cell>
          <cell r="J92">
            <v>2496586.5833999999</v>
          </cell>
          <cell r="K92">
            <v>2512634.7155000009</v>
          </cell>
          <cell r="L92">
            <v>2527334.4095999999</v>
          </cell>
          <cell r="M92">
            <v>2540561.7237000004</v>
          </cell>
          <cell r="N92">
            <v>2552196.1829000004</v>
          </cell>
          <cell r="O92">
            <v>2562116.2476000004</v>
          </cell>
        </row>
        <row r="93">
          <cell r="A93" t="str">
            <v>Rwanda</v>
          </cell>
          <cell r="B93" t="str">
            <v>GAVI73 (ex India, Indonesia, PAHO)</v>
          </cell>
          <cell r="C93">
            <v>2014</v>
          </cell>
          <cell r="D93">
            <v>0</v>
          </cell>
          <cell r="E93">
            <v>308527.21619999997</v>
          </cell>
          <cell r="F93">
            <v>574698.30810000002</v>
          </cell>
          <cell r="G93">
            <v>487456.29240000003</v>
          </cell>
          <cell r="H93">
            <v>448173.54120000004</v>
          </cell>
          <cell r="I93">
            <v>452806.27560000005</v>
          </cell>
          <cell r="J93">
            <v>457529.87560000009</v>
          </cell>
          <cell r="K93">
            <v>462326.57380000001</v>
          </cell>
          <cell r="L93">
            <v>467135.68860000005</v>
          </cell>
          <cell r="M93">
            <v>471852.78140000004</v>
          </cell>
          <cell r="N93">
            <v>476408.5368</v>
          </cell>
          <cell r="O93">
            <v>480779.63079999998</v>
          </cell>
        </row>
        <row r="94">
          <cell r="A94" t="str">
            <v>Saint Kitts and Nevis</v>
          </cell>
          <cell r="B94" t="str">
            <v>PAHO</v>
          </cell>
          <cell r="C94">
            <v>2015</v>
          </cell>
          <cell r="D94">
            <v>0</v>
          </cell>
          <cell r="E94">
            <v>0</v>
          </cell>
          <cell r="F94">
            <v>513.5368130849796</v>
          </cell>
          <cell r="G94">
            <v>927.92366364962641</v>
          </cell>
          <cell r="H94">
            <v>834.21694072402056</v>
          </cell>
          <cell r="I94">
            <v>835.95630593425744</v>
          </cell>
          <cell r="J94">
            <v>837.14318179298971</v>
          </cell>
          <cell r="K94">
            <v>837.8274432053488</v>
          </cell>
          <cell r="L94">
            <v>837.31109815666844</v>
          </cell>
          <cell r="M94">
            <v>835.37154816293901</v>
          </cell>
          <cell r="N94">
            <v>833.10652362192957</v>
          </cell>
          <cell r="O94">
            <v>831.12319467118368</v>
          </cell>
        </row>
        <row r="95">
          <cell r="A95" t="str">
            <v>Saint Lucia</v>
          </cell>
          <cell r="B95" t="str">
            <v>PAHO</v>
          </cell>
          <cell r="C95">
            <v>2015</v>
          </cell>
          <cell r="D95">
            <v>0</v>
          </cell>
          <cell r="E95">
            <v>0</v>
          </cell>
          <cell r="F95">
            <v>1823.9367999999999</v>
          </cell>
          <cell r="G95">
            <v>3289.9335000000001</v>
          </cell>
          <cell r="H95">
            <v>2940.3234000000002</v>
          </cell>
          <cell r="I95">
            <v>2921.8308000000002</v>
          </cell>
          <cell r="J95">
            <v>2902.2503999999999</v>
          </cell>
          <cell r="K95">
            <v>2880.4944</v>
          </cell>
          <cell r="L95">
            <v>2856.5628000000002</v>
          </cell>
          <cell r="M95">
            <v>2831.5434000000005</v>
          </cell>
          <cell r="N95">
            <v>2805.4362000000006</v>
          </cell>
          <cell r="O95">
            <v>2778.2412000000004</v>
          </cell>
        </row>
        <row r="96">
          <cell r="A96" t="str">
            <v>Saint Vincent and the Grenadines</v>
          </cell>
          <cell r="B96" t="str">
            <v>PAHO</v>
          </cell>
          <cell r="C96">
            <v>2015</v>
          </cell>
          <cell r="D96">
            <v>0</v>
          </cell>
          <cell r="E96">
            <v>0</v>
          </cell>
          <cell r="F96">
            <v>1106.4960000000001</v>
          </cell>
          <cell r="G96">
            <v>1973.0352000000003</v>
          </cell>
          <cell r="H96">
            <v>1745.4528000000003</v>
          </cell>
          <cell r="I96">
            <v>1715.616</v>
          </cell>
          <cell r="J96">
            <v>1685.7792000000002</v>
          </cell>
          <cell r="K96">
            <v>1658.0736000000002</v>
          </cell>
          <cell r="L96">
            <v>1632.4992000000002</v>
          </cell>
          <cell r="M96">
            <v>1606.9248</v>
          </cell>
          <cell r="N96">
            <v>1582.4159999999999</v>
          </cell>
          <cell r="O96">
            <v>1558.9728000000002</v>
          </cell>
        </row>
        <row r="97">
          <cell r="A97" t="str">
            <v>Samoa</v>
          </cell>
          <cell r="B97" t="str">
            <v>Other IPV introducing country</v>
          </cell>
          <cell r="C97">
            <v>2015</v>
          </cell>
          <cell r="D97">
            <v>0</v>
          </cell>
          <cell r="E97">
            <v>0</v>
          </cell>
          <cell r="F97">
            <v>2985.3631999999998</v>
          </cell>
          <cell r="G97">
            <v>5366.8936000000003</v>
          </cell>
          <cell r="H97">
            <v>4791.4704000000011</v>
          </cell>
          <cell r="I97">
            <v>4761.8556000000008</v>
          </cell>
          <cell r="J97">
            <v>4741.4316000000008</v>
          </cell>
          <cell r="K97">
            <v>4728.1560000000009</v>
          </cell>
          <cell r="L97">
            <v>4722.0288</v>
          </cell>
          <cell r="M97">
            <v>4724.5312000000004</v>
          </cell>
          <cell r="N97">
            <v>4732.8296000000009</v>
          </cell>
          <cell r="O97">
            <v>4743.731600000001</v>
          </cell>
        </row>
        <row r="98">
          <cell r="A98" t="str">
            <v>São Tomé and Príncipe</v>
          </cell>
          <cell r="B98" t="str">
            <v>GAVI73 (ex India, Indonesia, PAHO)</v>
          </cell>
          <cell r="C98">
            <v>2015</v>
          </cell>
          <cell r="D98">
            <v>0</v>
          </cell>
          <cell r="E98">
            <v>0</v>
          </cell>
          <cell r="F98">
            <v>9522.4704000000002</v>
          </cell>
          <cell r="G98">
            <v>8026.3680000000004</v>
          </cell>
          <cell r="H98">
            <v>6706.4352000000008</v>
          </cell>
          <cell r="I98">
            <v>6717.8112000000001</v>
          </cell>
          <cell r="J98">
            <v>6733.6895999999997</v>
          </cell>
          <cell r="K98">
            <v>6761.6640000000007</v>
          </cell>
          <cell r="L98">
            <v>6802.905600000001</v>
          </cell>
          <cell r="M98">
            <v>6855.6288000000004</v>
          </cell>
          <cell r="N98">
            <v>6922.6848</v>
          </cell>
          <cell r="O98">
            <v>7000.9824000000008</v>
          </cell>
        </row>
        <row r="99">
          <cell r="A99" t="str">
            <v>Senegal</v>
          </cell>
          <cell r="B99" t="str">
            <v>GAVI73 (ex India, Indonesia, PAHO)</v>
          </cell>
          <cell r="C99">
            <v>2015</v>
          </cell>
          <cell r="D99">
            <v>0</v>
          </cell>
          <cell r="E99">
            <v>0</v>
          </cell>
          <cell r="F99">
            <v>762778.0536000001</v>
          </cell>
          <cell r="G99">
            <v>652186.39</v>
          </cell>
          <cell r="H99">
            <v>551139.87360000005</v>
          </cell>
          <cell r="I99">
            <v>557709.92480000004</v>
          </cell>
          <cell r="J99">
            <v>564442.82520000008</v>
          </cell>
          <cell r="K99">
            <v>571456.84080000012</v>
          </cell>
          <cell r="L99">
            <v>578770.86840000004</v>
          </cell>
          <cell r="M99">
            <v>586287.10279999999</v>
          </cell>
          <cell r="N99">
            <v>593958.06280000007</v>
          </cell>
          <cell r="O99">
            <v>601835.51679999998</v>
          </cell>
        </row>
        <row r="100">
          <cell r="A100" t="str">
            <v>Serbia</v>
          </cell>
          <cell r="B100" t="str">
            <v>Other IPV introducing country</v>
          </cell>
          <cell r="C100">
            <v>2014</v>
          </cell>
          <cell r="D100">
            <v>0</v>
          </cell>
          <cell r="E100">
            <v>64817.461799999997</v>
          </cell>
          <cell r="F100">
            <v>117570.24370000001</v>
          </cell>
          <cell r="G100">
            <v>97395.625599999999</v>
          </cell>
          <cell r="H100">
            <v>87497.892300000021</v>
          </cell>
          <cell r="I100">
            <v>86436.277200000011</v>
          </cell>
          <cell r="J100">
            <v>85407.9954</v>
          </cell>
          <cell r="K100">
            <v>84389.814600000012</v>
          </cell>
          <cell r="L100">
            <v>83362.5429</v>
          </cell>
          <cell r="M100">
            <v>82317.089400000012</v>
          </cell>
          <cell r="N100">
            <v>81250.423800000004</v>
          </cell>
          <cell r="O100">
            <v>80158.505700000009</v>
          </cell>
        </row>
        <row r="101">
          <cell r="A101" t="str">
            <v>Seychelles</v>
          </cell>
          <cell r="B101" t="str">
            <v>Other IPV introducing country</v>
          </cell>
          <cell r="C101">
            <v>2015</v>
          </cell>
          <cell r="D101">
            <v>0</v>
          </cell>
          <cell r="E101">
            <v>0</v>
          </cell>
          <cell r="F101">
            <v>972.94400000000007</v>
          </cell>
          <cell r="G101">
            <v>1732.3852000000002</v>
          </cell>
          <cell r="H101">
            <v>1531.6224</v>
          </cell>
          <cell r="I101">
            <v>1506.6030000000001</v>
          </cell>
          <cell r="J101">
            <v>1480.4958000000001</v>
          </cell>
          <cell r="K101">
            <v>1455.4764000000002</v>
          </cell>
          <cell r="L101">
            <v>1432.6326000000001</v>
          </cell>
          <cell r="M101">
            <v>1410.8766000000001</v>
          </cell>
          <cell r="N101">
            <v>1390.2084000000002</v>
          </cell>
          <cell r="O101">
            <v>1372.8036000000002</v>
          </cell>
        </row>
        <row r="102">
          <cell r="A102" t="str">
            <v>Sierra Leone</v>
          </cell>
          <cell r="B102" t="str">
            <v>GAVI73 (ex India, Indonesia, PAHO)</v>
          </cell>
          <cell r="C102">
            <v>2015</v>
          </cell>
          <cell r="D102">
            <v>0</v>
          </cell>
          <cell r="E102">
            <v>0</v>
          </cell>
          <cell r="F102">
            <v>274379.78220000002</v>
          </cell>
          <cell r="G102">
            <v>235622.07270000002</v>
          </cell>
          <cell r="H102">
            <v>200077.10000000003</v>
          </cell>
          <cell r="I102">
            <v>203413.04650000003</v>
          </cell>
          <cell r="J102">
            <v>204018.10200000004</v>
          </cell>
          <cell r="K102">
            <v>205164.38700000002</v>
          </cell>
          <cell r="L102">
            <v>206353.43100000004</v>
          </cell>
          <cell r="M102">
            <v>207567.52200000003</v>
          </cell>
          <cell r="N102">
            <v>208791.22500000003</v>
          </cell>
          <cell r="O102">
            <v>210010.77900000001</v>
          </cell>
        </row>
        <row r="103">
          <cell r="A103" t="str">
            <v>Solomon Islands</v>
          </cell>
          <cell r="B103" t="str">
            <v>GAVI73 (ex India, Indonesia, PAHO)</v>
          </cell>
          <cell r="C103">
            <v>2015</v>
          </cell>
          <cell r="D103">
            <v>0</v>
          </cell>
          <cell r="E103">
            <v>0</v>
          </cell>
          <cell r="F103">
            <v>10219.788000000002</v>
          </cell>
          <cell r="G103">
            <v>18613.570500000002</v>
          </cell>
          <cell r="H103">
            <v>16792.578000000001</v>
          </cell>
          <cell r="I103">
            <v>16864.659</v>
          </cell>
          <cell r="J103">
            <v>16950.726000000002</v>
          </cell>
          <cell r="K103">
            <v>17055.674999999999</v>
          </cell>
          <cell r="L103">
            <v>17177.382000000001</v>
          </cell>
          <cell r="M103">
            <v>17312.400000000001</v>
          </cell>
          <cell r="N103">
            <v>17456.508000000005</v>
          </cell>
          <cell r="O103">
            <v>17608.158000000003</v>
          </cell>
        </row>
        <row r="104">
          <cell r="A104" t="str">
            <v>Somalia</v>
          </cell>
          <cell r="B104" t="str">
            <v>GAVI73 (ex India, Indonesia, PAHO)</v>
          </cell>
          <cell r="C104">
            <v>2015</v>
          </cell>
          <cell r="D104">
            <v>0</v>
          </cell>
          <cell r="E104">
            <v>0</v>
          </cell>
          <cell r="F104">
            <v>135534.13200000001</v>
          </cell>
          <cell r="G104">
            <v>258311.64870000002</v>
          </cell>
          <cell r="H104">
            <v>243757.51580000002</v>
          </cell>
          <cell r="I104">
            <v>254417.71269999997</v>
          </cell>
          <cell r="J104">
            <v>265347.69040000002</v>
          </cell>
          <cell r="K104">
            <v>276519.91750000004</v>
          </cell>
          <cell r="L104">
            <v>287918.67460000009</v>
          </cell>
          <cell r="M104">
            <v>299532.51660000003</v>
          </cell>
          <cell r="N104">
            <v>311341.09440000006</v>
          </cell>
          <cell r="O104">
            <v>323308.36260000011</v>
          </cell>
        </row>
        <row r="105">
          <cell r="A105" t="str">
            <v>Sri Lanka</v>
          </cell>
          <cell r="B105" t="str">
            <v>GAVI73 (ex India, Indonesia, PAHO)</v>
          </cell>
          <cell r="C105">
            <v>2015</v>
          </cell>
          <cell r="D105">
            <v>0</v>
          </cell>
          <cell r="E105">
            <v>0</v>
          </cell>
          <cell r="F105">
            <v>575655.31980000006</v>
          </cell>
          <cell r="G105">
            <v>477297.16649999999</v>
          </cell>
          <cell r="H105">
            <v>391928.17950000003</v>
          </cell>
          <cell r="I105">
            <v>385571.04300000001</v>
          </cell>
          <cell r="J105">
            <v>379549.071</v>
          </cell>
          <cell r="K105">
            <v>374056.76880000008</v>
          </cell>
          <cell r="L105">
            <v>369149.08140000002</v>
          </cell>
          <cell r="M105">
            <v>364708.42650000006</v>
          </cell>
          <cell r="N105">
            <v>360653.48550000001</v>
          </cell>
          <cell r="O105">
            <v>357019.42320000002</v>
          </cell>
        </row>
        <row r="106">
          <cell r="A106" t="str">
            <v>Sudan</v>
          </cell>
          <cell r="B106" t="str">
            <v>GAVI73 (ex India, Indonesia, PAHO)</v>
          </cell>
          <cell r="C106">
            <v>2015</v>
          </cell>
          <cell r="D106">
            <v>0</v>
          </cell>
          <cell r="E106">
            <v>0</v>
          </cell>
          <cell r="F106">
            <v>1789663.5984</v>
          </cell>
          <cell r="G106">
            <v>1526510.8648000001</v>
          </cell>
          <cell r="H106">
            <v>1289426.1472000002</v>
          </cell>
          <cell r="I106">
            <v>1304904.6872</v>
          </cell>
          <cell r="J106">
            <v>1320885.0780000002</v>
          </cell>
          <cell r="K106">
            <v>1337266.3956000002</v>
          </cell>
          <cell r="L106">
            <v>1353929.1044000001</v>
          </cell>
          <cell r="M106">
            <v>1370670.2248000004</v>
          </cell>
          <cell r="N106">
            <v>1387286.6116000002</v>
          </cell>
          <cell r="O106">
            <v>1403606.8872000002</v>
          </cell>
        </row>
        <row r="107">
          <cell r="A107" t="str">
            <v>South Sudan</v>
          </cell>
          <cell r="B107" t="str">
            <v>GAVI73 (ex India, Indonesia, PAHO)</v>
          </cell>
          <cell r="C107">
            <v>2015</v>
          </cell>
          <cell r="D107">
            <v>0</v>
          </cell>
          <cell r="E107">
            <v>0</v>
          </cell>
          <cell r="F107">
            <v>250031.98800000001</v>
          </cell>
          <cell r="G107">
            <v>300583.84950000001</v>
          </cell>
          <cell r="H107">
            <v>295669.25530000002</v>
          </cell>
          <cell r="I107">
            <v>305790.82800000004</v>
          </cell>
          <cell r="J107">
            <v>315602.23850000009</v>
          </cell>
          <cell r="K107">
            <v>325095.44320000004</v>
          </cell>
          <cell r="L107">
            <v>334291.22040000005</v>
          </cell>
          <cell r="M107">
            <v>343254.11960000003</v>
          </cell>
          <cell r="N107">
            <v>352047.77250000008</v>
          </cell>
          <cell r="O107">
            <v>360715.66020000004</v>
          </cell>
        </row>
        <row r="108">
          <cell r="A108" t="str">
            <v>Suriname</v>
          </cell>
          <cell r="B108" t="str">
            <v>PAHO</v>
          </cell>
          <cell r="C108">
            <v>2015</v>
          </cell>
          <cell r="D108">
            <v>0</v>
          </cell>
          <cell r="E108">
            <v>0</v>
          </cell>
          <cell r="F108">
            <v>5518.4448000000002</v>
          </cell>
          <cell r="G108">
            <v>10099.064800000002</v>
          </cell>
          <cell r="H108">
            <v>9146.0175999999992</v>
          </cell>
          <cell r="I108">
            <v>9208.9060000000027</v>
          </cell>
          <cell r="J108">
            <v>9275.4168000000009</v>
          </cell>
          <cell r="K108">
            <v>9340.2384000000002</v>
          </cell>
          <cell r="L108">
            <v>9406.7904000000017</v>
          </cell>
          <cell r="M108">
            <v>9472.132599999999</v>
          </cell>
          <cell r="N108">
            <v>9534.1360000000022</v>
          </cell>
          <cell r="O108">
            <v>9593.1939999999995</v>
          </cell>
        </row>
        <row r="109">
          <cell r="A109" t="str">
            <v>Swaziland</v>
          </cell>
          <cell r="B109" t="str">
            <v>GAVI73 (ex India, Indonesia, PAHO)</v>
          </cell>
          <cell r="C109">
            <v>2015</v>
          </cell>
          <cell r="D109">
            <v>0</v>
          </cell>
          <cell r="E109">
            <v>0</v>
          </cell>
          <cell r="F109">
            <v>52749.643000000004</v>
          </cell>
          <cell r="G109">
            <v>44479.731499999994</v>
          </cell>
          <cell r="H109">
            <v>37113.365000000005</v>
          </cell>
          <cell r="I109">
            <v>37067.784000000007</v>
          </cell>
          <cell r="J109">
            <v>36981.315000000002</v>
          </cell>
          <cell r="K109">
            <v>36861.101999999999</v>
          </cell>
          <cell r="L109">
            <v>36714.526500000007</v>
          </cell>
          <cell r="M109">
            <v>36548.97</v>
          </cell>
          <cell r="N109">
            <v>36374.977500000001</v>
          </cell>
          <cell r="O109">
            <v>36203.093999999997</v>
          </cell>
        </row>
        <row r="110">
          <cell r="A110" t="str">
            <v>Tajikistan</v>
          </cell>
          <cell r="B110" t="str">
            <v>GAVI73 (ex India, Indonesia, PAHO)</v>
          </cell>
          <cell r="C110">
            <v>2015</v>
          </cell>
          <cell r="D110">
            <v>0</v>
          </cell>
          <cell r="E110">
            <v>0</v>
          </cell>
          <cell r="F110">
            <v>389348.15039999998</v>
          </cell>
          <cell r="G110">
            <v>329196.4412</v>
          </cell>
          <cell r="H110">
            <v>274549.842</v>
          </cell>
          <cell r="I110">
            <v>273924.84539999999</v>
          </cell>
          <cell r="J110">
            <v>272903.35680000001</v>
          </cell>
          <cell r="K110">
            <v>271616.84460000001</v>
          </cell>
          <cell r="L110">
            <v>270096.61080000002</v>
          </cell>
          <cell r="M110">
            <v>268344.74220000004</v>
          </cell>
          <cell r="N110">
            <v>266437.40700000001</v>
          </cell>
          <cell r="O110">
            <v>264558.24359999999</v>
          </cell>
        </row>
        <row r="111">
          <cell r="A111" t="str">
            <v>Tanzania</v>
          </cell>
          <cell r="B111" t="str">
            <v>GAVI73 (ex India, Indonesia, PAHO)</v>
          </cell>
          <cell r="C111">
            <v>2015</v>
          </cell>
          <cell r="D111">
            <v>0</v>
          </cell>
          <cell r="E111">
            <v>0</v>
          </cell>
          <cell r="F111">
            <v>2773433.9136000001</v>
          </cell>
          <cell r="G111">
            <v>2386417.3664000002</v>
          </cell>
          <cell r="H111">
            <v>2030177.3216000004</v>
          </cell>
          <cell r="I111">
            <v>2068009.2304000002</v>
          </cell>
          <cell r="J111">
            <v>2106802.8059999999</v>
          </cell>
          <cell r="K111">
            <v>2146817.0284000002</v>
          </cell>
          <cell r="L111">
            <v>2188238.3816</v>
          </cell>
          <cell r="M111">
            <v>2231049.5420000004</v>
          </cell>
          <cell r="N111">
            <v>2275219.1744000004</v>
          </cell>
          <cell r="O111">
            <v>2320748.3552000001</v>
          </cell>
        </row>
        <row r="112">
          <cell r="A112" t="str">
            <v>Thailand</v>
          </cell>
          <cell r="B112" t="str">
            <v>Other IPV introducing country</v>
          </cell>
          <cell r="C112">
            <v>2015</v>
          </cell>
          <cell r="D112">
            <v>0</v>
          </cell>
          <cell r="E112">
            <v>0</v>
          </cell>
          <cell r="F112">
            <v>1023707.8962000001</v>
          </cell>
          <cell r="G112">
            <v>847522.92240000004</v>
          </cell>
          <cell r="H112">
            <v>696889.41300000006</v>
          </cell>
          <cell r="I112">
            <v>687730.08150000009</v>
          </cell>
          <cell r="J112">
            <v>679735.58400000003</v>
          </cell>
          <cell r="K112">
            <v>672791.63490000006</v>
          </cell>
          <cell r="L112">
            <v>666765.26730000007</v>
          </cell>
          <cell r="M112">
            <v>661453.1847000001</v>
          </cell>
          <cell r="N112">
            <v>656621.32140000002</v>
          </cell>
          <cell r="O112">
            <v>652046.60070000007</v>
          </cell>
        </row>
        <row r="113">
          <cell r="A113" t="str">
            <v>Timor Leste</v>
          </cell>
          <cell r="B113" t="str">
            <v>GAVI73 (ex India, Indonesia, PAHO)</v>
          </cell>
          <cell r="C113">
            <v>2015</v>
          </cell>
          <cell r="D113">
            <v>0</v>
          </cell>
          <cell r="E113">
            <v>0</v>
          </cell>
          <cell r="F113">
            <v>19271.812000000002</v>
          </cell>
          <cell r="G113">
            <v>36353.082700000006</v>
          </cell>
          <cell r="H113">
            <v>33977.701300000001</v>
          </cell>
          <cell r="I113">
            <v>35154.955200000004</v>
          </cell>
          <cell r="J113">
            <v>36320.679700000008</v>
          </cell>
          <cell r="K113">
            <v>37453.490000000005</v>
          </cell>
          <cell r="L113">
            <v>38534.315700000006</v>
          </cell>
          <cell r="M113">
            <v>39559.189200000008</v>
          </cell>
          <cell r="N113">
            <v>40521.000900000006</v>
          </cell>
          <cell r="O113">
            <v>41409.196000000004</v>
          </cell>
        </row>
        <row r="114">
          <cell r="A114" t="str">
            <v>Togo</v>
          </cell>
          <cell r="B114" t="str">
            <v>GAVI73 (ex India, Indonesia, PAHO)</v>
          </cell>
          <cell r="C114">
            <v>2015</v>
          </cell>
          <cell r="D114">
            <v>0</v>
          </cell>
          <cell r="E114">
            <v>0</v>
          </cell>
          <cell r="F114">
            <v>326551.35060000006</v>
          </cell>
          <cell r="G114">
            <v>281727.5465</v>
          </cell>
          <cell r="H114">
            <v>239943.80720000001</v>
          </cell>
          <cell r="I114">
            <v>244609.14300000004</v>
          </cell>
          <cell r="J114">
            <v>249378.80760000003</v>
          </cell>
          <cell r="K114">
            <v>254319.63460000005</v>
          </cell>
          <cell r="L114">
            <v>256049.92880000002</v>
          </cell>
          <cell r="M114">
            <v>258505.35360000003</v>
          </cell>
          <cell r="N114">
            <v>261054.90360000002</v>
          </cell>
          <cell r="O114">
            <v>263725.01040000003</v>
          </cell>
        </row>
        <row r="115">
          <cell r="A115" t="str">
            <v>Tonga</v>
          </cell>
          <cell r="B115" t="str">
            <v>Other IPV introducing country</v>
          </cell>
          <cell r="C115">
            <v>2015</v>
          </cell>
          <cell r="D115">
            <v>0</v>
          </cell>
          <cell r="E115">
            <v>0</v>
          </cell>
          <cell r="F115">
            <v>1651.8220000000001</v>
          </cell>
          <cell r="G115">
            <v>2961.2402500000007</v>
          </cell>
          <cell r="H115">
            <v>2641.5225</v>
          </cell>
          <cell r="I115">
            <v>2626.7595000000001</v>
          </cell>
          <cell r="J115">
            <v>2621.4870000000001</v>
          </cell>
          <cell r="K115">
            <v>2625.3629999999998</v>
          </cell>
          <cell r="L115">
            <v>2638.8625000000006</v>
          </cell>
          <cell r="M115">
            <v>2656.9219999999996</v>
          </cell>
          <cell r="N115">
            <v>2681.5459999999998</v>
          </cell>
          <cell r="O115">
            <v>2708.6210000000001</v>
          </cell>
        </row>
        <row r="116">
          <cell r="A116" t="str">
            <v>Trinidad and Tobago</v>
          </cell>
          <cell r="B116" t="str">
            <v>PAHO</v>
          </cell>
          <cell r="C116">
            <v>2015</v>
          </cell>
          <cell r="D116">
            <v>0</v>
          </cell>
          <cell r="E116">
            <v>0</v>
          </cell>
          <cell r="F116">
            <v>0</v>
          </cell>
          <cell r="G116">
            <v>0</v>
          </cell>
          <cell r="H116">
            <v>0</v>
          </cell>
          <cell r="I116">
            <v>0</v>
          </cell>
          <cell r="J116">
            <v>0</v>
          </cell>
          <cell r="K116">
            <v>0</v>
          </cell>
          <cell r="L116">
            <v>0</v>
          </cell>
          <cell r="M116">
            <v>0</v>
          </cell>
          <cell r="N116">
            <v>0</v>
          </cell>
          <cell r="O116">
            <v>0</v>
          </cell>
        </row>
        <row r="117">
          <cell r="A117" t="str">
            <v>Tunisia</v>
          </cell>
          <cell r="B117" t="str">
            <v>Other IPV introducing country</v>
          </cell>
          <cell r="C117">
            <v>2015</v>
          </cell>
          <cell r="D117">
            <v>0</v>
          </cell>
          <cell r="E117">
            <v>0</v>
          </cell>
          <cell r="F117">
            <v>284380.06040000002</v>
          </cell>
          <cell r="G117">
            <v>237551.27339999998</v>
          </cell>
          <cell r="H117">
            <v>196231.80510000003</v>
          </cell>
          <cell r="I117">
            <v>193823.22719999999</v>
          </cell>
          <cell r="J117">
            <v>191115.32670000001</v>
          </cell>
          <cell r="K117">
            <v>188155.47840000002</v>
          </cell>
          <cell r="L117">
            <v>184960.90950000001</v>
          </cell>
          <cell r="M117">
            <v>181555.30740000002</v>
          </cell>
          <cell r="N117">
            <v>177994.6605</v>
          </cell>
          <cell r="O117">
            <v>174374.79510000002</v>
          </cell>
        </row>
        <row r="118">
          <cell r="A118" t="str">
            <v>Turkmenistan</v>
          </cell>
          <cell r="B118" t="str">
            <v>GAVI73 (ex India, Indonesia, PAHO)</v>
          </cell>
          <cell r="C118">
            <v>2015</v>
          </cell>
          <cell r="D118">
            <v>0</v>
          </cell>
          <cell r="E118">
            <v>0</v>
          </cell>
          <cell r="F118">
            <v>70497.388399999996</v>
          </cell>
          <cell r="G118">
            <v>127716.45165000002</v>
          </cell>
          <cell r="H118">
            <v>114303.54870000001</v>
          </cell>
          <cell r="I118">
            <v>113581.08300000001</v>
          </cell>
          <cell r="J118">
            <v>112666.96470000001</v>
          </cell>
          <cell r="K118">
            <v>111579.49770000001</v>
          </cell>
          <cell r="L118">
            <v>110332.67910000001</v>
          </cell>
          <cell r="M118">
            <v>108960.9633</v>
          </cell>
          <cell r="N118">
            <v>107508.49500000001</v>
          </cell>
          <cell r="O118">
            <v>106019.4189</v>
          </cell>
        </row>
        <row r="119">
          <cell r="A119" t="str">
            <v>Tuvalu</v>
          </cell>
          <cell r="B119" t="str">
            <v>Other IPV introducing country</v>
          </cell>
          <cell r="C119">
            <v>2015</v>
          </cell>
          <cell r="D119">
            <v>0</v>
          </cell>
          <cell r="E119">
            <v>0</v>
          </cell>
          <cell r="F119">
            <v>140.22948225957234</v>
          </cell>
          <cell r="G119">
            <v>256.92790687038899</v>
          </cell>
          <cell r="H119">
            <v>231.96633690870993</v>
          </cell>
          <cell r="I119">
            <v>232.76490293972577</v>
          </cell>
          <cell r="J119">
            <v>233.23805573833903</v>
          </cell>
          <cell r="K119">
            <v>233.4541013752517</v>
          </cell>
          <cell r="L119">
            <v>233.87891032624321</v>
          </cell>
          <cell r="M119">
            <v>234.88682913737281</v>
          </cell>
          <cell r="N119">
            <v>234.71515875236042</v>
          </cell>
          <cell r="O119">
            <v>234.59612519170878</v>
          </cell>
        </row>
        <row r="120">
          <cell r="A120" t="str">
            <v>Uganda</v>
          </cell>
          <cell r="B120" t="str">
            <v>GAVI73 (ex India, Indonesia, PAHO)</v>
          </cell>
          <cell r="C120">
            <v>2015</v>
          </cell>
          <cell r="D120">
            <v>0</v>
          </cell>
          <cell r="E120">
            <v>0</v>
          </cell>
          <cell r="F120">
            <v>2054384.8722000001</v>
          </cell>
          <cell r="G120">
            <v>1800744.0353000001</v>
          </cell>
          <cell r="H120">
            <v>1555932.8176</v>
          </cell>
          <cell r="I120">
            <v>1607932.5756999999</v>
          </cell>
          <cell r="J120">
            <v>1660756.7780000004</v>
          </cell>
          <cell r="K120">
            <v>1714457.7537</v>
          </cell>
          <cell r="L120">
            <v>1769093.8720000002</v>
          </cell>
          <cell r="M120">
            <v>1824662.8322999999</v>
          </cell>
          <cell r="N120">
            <v>1881124.8056000001</v>
          </cell>
          <cell r="O120">
            <v>1938412.5925000003</v>
          </cell>
        </row>
        <row r="121">
          <cell r="A121" t="str">
            <v>Uzbekistan</v>
          </cell>
          <cell r="B121" t="str">
            <v>GAVI73 (ex India, Indonesia, PAHO)</v>
          </cell>
          <cell r="C121">
            <v>2015</v>
          </cell>
          <cell r="D121">
            <v>0</v>
          </cell>
          <cell r="E121">
            <v>0</v>
          </cell>
          <cell r="F121">
            <v>397942.65720000007</v>
          </cell>
          <cell r="G121">
            <v>718583.13945000002</v>
          </cell>
          <cell r="H121">
            <v>641693.86380000005</v>
          </cell>
          <cell r="I121">
            <v>636081.78150000004</v>
          </cell>
          <cell r="J121">
            <v>629467.5024</v>
          </cell>
          <cell r="K121">
            <v>621926.85060000001</v>
          </cell>
          <cell r="L121">
            <v>613536.74910000002</v>
          </cell>
          <cell r="M121">
            <v>604489.50540000002</v>
          </cell>
          <cell r="N121">
            <v>595048.85550000006</v>
          </cell>
          <cell r="O121">
            <v>585495.01890000002</v>
          </cell>
        </row>
        <row r="122">
          <cell r="A122" t="str">
            <v>Vanuatu</v>
          </cell>
          <cell r="B122" t="str">
            <v>Other IPV introducing country</v>
          </cell>
          <cell r="C122">
            <v>2015</v>
          </cell>
          <cell r="D122">
            <v>0</v>
          </cell>
          <cell r="E122">
            <v>0</v>
          </cell>
          <cell r="F122">
            <v>3243.4504000000002</v>
          </cell>
          <cell r="G122">
            <v>6039.8158999999996</v>
          </cell>
          <cell r="H122">
            <v>5563.9424000000008</v>
          </cell>
          <cell r="I122">
            <v>5685.0607</v>
          </cell>
          <cell r="J122">
            <v>5807.5800000000008</v>
          </cell>
          <cell r="K122">
            <v>5932.3539000000001</v>
          </cell>
          <cell r="L122">
            <v>6061.3276000000005</v>
          </cell>
          <cell r="M122">
            <v>6194.2310000000016</v>
          </cell>
          <cell r="N122">
            <v>6327.9408000000012</v>
          </cell>
          <cell r="O122">
            <v>6466.2910000000011</v>
          </cell>
        </row>
        <row r="123">
          <cell r="A123" t="str">
            <v>Venezuela (Bolivarian Republic of)</v>
          </cell>
          <cell r="B123" t="str">
            <v>PAHO</v>
          </cell>
          <cell r="C123">
            <v>2015</v>
          </cell>
          <cell r="D123">
            <v>0</v>
          </cell>
          <cell r="E123">
            <v>0</v>
          </cell>
          <cell r="F123">
            <v>337363.85759999999</v>
          </cell>
          <cell r="G123">
            <v>619357.57300000009</v>
          </cell>
          <cell r="H123">
            <v>562439.66370000003</v>
          </cell>
          <cell r="I123">
            <v>567331.67600000009</v>
          </cell>
          <cell r="J123">
            <v>572062.66500000004</v>
          </cell>
          <cell r="K123">
            <v>576672.45120000001</v>
          </cell>
          <cell r="L123">
            <v>581181.12900000007</v>
          </cell>
          <cell r="M123">
            <v>578164.2570000001</v>
          </cell>
          <cell r="N123">
            <v>576119.30400000012</v>
          </cell>
          <cell r="O123">
            <v>574047.37800000003</v>
          </cell>
        </row>
        <row r="124">
          <cell r="A124" t="str">
            <v>Vietnam</v>
          </cell>
          <cell r="B124" t="str">
            <v>GAVI73 (ex India, Indonesia, PAHO)</v>
          </cell>
          <cell r="C124">
            <v>2015</v>
          </cell>
          <cell r="D124">
            <v>0</v>
          </cell>
          <cell r="E124">
            <v>0</v>
          </cell>
          <cell r="F124">
            <v>903663.21320000011</v>
          </cell>
          <cell r="G124">
            <v>1615255.2859500002</v>
          </cell>
          <cell r="H124">
            <v>1430442.2481000002</v>
          </cell>
          <cell r="I124">
            <v>1404785.5638000001</v>
          </cell>
          <cell r="J124">
            <v>1377537.5169000002</v>
          </cell>
          <cell r="K124">
            <v>1349476.5615000001</v>
          </cell>
          <cell r="L124">
            <v>1321458.6741000002</v>
          </cell>
          <cell r="M124">
            <v>1294360.2885</v>
          </cell>
          <cell r="N124">
            <v>1269002.9268</v>
          </cell>
          <cell r="O124">
            <v>1246017.5352000003</v>
          </cell>
        </row>
        <row r="125">
          <cell r="A125" t="str">
            <v>Yemen</v>
          </cell>
          <cell r="B125" t="str">
            <v>GAVI73 (ex India, Indonesia, PAHO)</v>
          </cell>
          <cell r="C125">
            <v>2014</v>
          </cell>
          <cell r="D125">
            <v>0</v>
          </cell>
          <cell r="E125">
            <v>240591.82980000001</v>
          </cell>
          <cell r="F125">
            <v>944567.16850000003</v>
          </cell>
          <cell r="G125">
            <v>811581.76649999991</v>
          </cell>
          <cell r="H125">
            <v>719719.09900000016</v>
          </cell>
          <cell r="I125">
            <v>731847.79500000004</v>
          </cell>
          <cell r="J125">
            <v>743232.51120000007</v>
          </cell>
          <cell r="K125">
            <v>753766.37850000011</v>
          </cell>
          <cell r="L125">
            <v>753125.47200000018</v>
          </cell>
          <cell r="M125">
            <v>753459.18300000019</v>
          </cell>
          <cell r="N125">
            <v>753034.21200000017</v>
          </cell>
          <cell r="O125">
            <v>751955.29200000013</v>
          </cell>
        </row>
        <row r="126">
          <cell r="A126" t="str">
            <v>Zambia</v>
          </cell>
          <cell r="B126" t="str">
            <v>GAVI73 (ex India, Indonesia, PAHO)</v>
          </cell>
          <cell r="C126">
            <v>2015</v>
          </cell>
          <cell r="D126">
            <v>0</v>
          </cell>
          <cell r="E126">
            <v>0</v>
          </cell>
          <cell r="F126">
            <v>791181.31860000012</v>
          </cell>
          <cell r="G126">
            <v>696985.2953</v>
          </cell>
          <cell r="H126">
            <v>604672.47119999991</v>
          </cell>
          <cell r="I126">
            <v>627360.74840000004</v>
          </cell>
          <cell r="J126">
            <v>650620.09400000004</v>
          </cell>
          <cell r="K126">
            <v>674503.67050000012</v>
          </cell>
          <cell r="L126">
            <v>699044.60879999993</v>
          </cell>
          <cell r="M126">
            <v>724252.0168000001</v>
          </cell>
          <cell r="N126">
            <v>750154.99919999996</v>
          </cell>
          <cell r="O126">
            <v>776805.34550000017</v>
          </cell>
        </row>
        <row r="127">
          <cell r="A127" t="str">
            <v>Zimbabwe</v>
          </cell>
          <cell r="B127" t="str">
            <v>GAVI73 (ex India, Indonesia, PAHO)</v>
          </cell>
          <cell r="C127">
            <v>2015</v>
          </cell>
          <cell r="D127">
            <v>0</v>
          </cell>
          <cell r="E127">
            <v>0</v>
          </cell>
          <cell r="F127">
            <v>629877.74399999995</v>
          </cell>
          <cell r="G127">
            <v>539227.60200000007</v>
          </cell>
          <cell r="H127">
            <v>455494.14900000009</v>
          </cell>
          <cell r="I127">
            <v>459473.27400000009</v>
          </cell>
          <cell r="J127">
            <v>462094.77600000007</v>
          </cell>
          <cell r="K127">
            <v>463285.34100000007</v>
          </cell>
          <cell r="L127">
            <v>463112.05499999999</v>
          </cell>
          <cell r="M127">
            <v>462164.37300000002</v>
          </cell>
          <cell r="N127">
            <v>460542.9960000001</v>
          </cell>
          <cell r="O127">
            <v>458468.07300000003</v>
          </cell>
        </row>
      </sheetData>
      <sheetData sheetId="22"/>
      <sheetData sheetId="23"/>
      <sheetData sheetId="24"/>
      <sheetData sheetId="2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s>
    <sheetDataSet>
      <sheetData sheetId="0">
        <row r="8">
          <cell r="E8">
            <v>2009</v>
          </cell>
        </row>
      </sheetData>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ummary"/>
      <sheetName val="S1"/>
      <sheetName val="S2"/>
      <sheetName val="S3"/>
      <sheetName val="SDFv8.0 Summary"/>
      <sheetName val="IPV Summary"/>
      <sheetName val="SDFv8.0 base"/>
      <sheetName val="SDFv8.0 low"/>
      <sheetName val="SDFv8.0 HIGHr"/>
      <sheetName val="SDFv8.0 HIGHa"/>
      <sheetName val="SDFv8.0 intro assumption"/>
    </sheetNames>
    <sheetDataSet>
      <sheetData sheetId="0">
        <row r="4">
          <cell r="L4">
            <v>2013</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s>
    <sheetDataSet>
      <sheetData sheetId="0" refreshError="1">
        <row r="5">
          <cell r="E5" t="str">
            <v>No</v>
          </cell>
        </row>
        <row r="9">
          <cell r="E9">
            <v>1500</v>
          </cell>
        </row>
        <row r="11">
          <cell r="E11">
            <v>3.5</v>
          </cell>
        </row>
        <row r="13">
          <cell r="E13">
            <v>3.5</v>
          </cell>
        </row>
        <row r="18">
          <cell r="E18">
            <v>200</v>
          </cell>
        </row>
        <row r="19">
          <cell r="E19">
            <v>5</v>
          </cell>
        </row>
        <row r="20">
          <cell r="E20">
            <v>10</v>
          </cell>
        </row>
        <row r="22">
          <cell r="E22">
            <v>0.2</v>
          </cell>
        </row>
        <row r="23">
          <cell r="E23">
            <v>0.15</v>
          </cell>
        </row>
        <row r="24">
          <cell r="E24">
            <v>0.1</v>
          </cell>
        </row>
        <row r="31">
          <cell r="E31">
            <v>0.7</v>
          </cell>
        </row>
        <row r="32">
          <cell r="E32">
            <v>3</v>
          </cell>
        </row>
        <row r="34">
          <cell r="E34">
            <v>0.7</v>
          </cell>
        </row>
        <row r="35">
          <cell r="E35">
            <v>3</v>
          </cell>
        </row>
        <row r="37">
          <cell r="E37">
            <v>0.7</v>
          </cell>
        </row>
        <row r="38">
          <cell r="E38">
            <v>3</v>
          </cell>
        </row>
        <row r="47">
          <cell r="E47" t="b">
            <v>0</v>
          </cell>
        </row>
        <row r="50">
          <cell r="E50" t="b">
            <v>0</v>
          </cell>
        </row>
      </sheetData>
      <sheetData sheetId="1" refreshError="1">
        <row r="11">
          <cell r="E11">
            <v>3.5</v>
          </cell>
          <cell r="G11">
            <v>3.5</v>
          </cell>
        </row>
        <row r="16">
          <cell r="E16">
            <v>262.5</v>
          </cell>
          <cell r="G16">
            <v>186.71183646903913</v>
          </cell>
          <cell r="I16">
            <v>0</v>
          </cell>
        </row>
        <row r="19">
          <cell r="E19">
            <v>2010</v>
          </cell>
          <cell r="G19">
            <v>2014</v>
          </cell>
        </row>
        <row r="22">
          <cell r="E22">
            <v>4</v>
          </cell>
          <cell r="G22">
            <v>3</v>
          </cell>
        </row>
        <row r="25">
          <cell r="E25">
            <v>153.125</v>
          </cell>
          <cell r="G25">
            <v>114.10167784219057</v>
          </cell>
          <cell r="I25">
            <v>0</v>
          </cell>
        </row>
        <row r="27">
          <cell r="E27">
            <v>1.5</v>
          </cell>
          <cell r="G27">
            <v>1.5</v>
          </cell>
          <cell r="I27">
            <v>1.5</v>
          </cell>
        </row>
        <row r="28">
          <cell r="E28">
            <v>0</v>
          </cell>
          <cell r="G28">
            <v>0</v>
          </cell>
          <cell r="I28">
            <v>0</v>
          </cell>
        </row>
        <row r="29">
          <cell r="E29">
            <v>0</v>
          </cell>
          <cell r="G29">
            <v>0</v>
          </cell>
          <cell r="I29">
            <v>0</v>
          </cell>
        </row>
        <row r="31">
          <cell r="E31">
            <v>0.19</v>
          </cell>
          <cell r="G31">
            <v>0.19</v>
          </cell>
          <cell r="I31">
            <v>0</v>
          </cell>
        </row>
        <row r="43">
          <cell r="D43">
            <v>0</v>
          </cell>
          <cell r="E43">
            <v>5</v>
          </cell>
          <cell r="F43">
            <v>5</v>
          </cell>
          <cell r="G43">
            <v>5</v>
          </cell>
          <cell r="H43">
            <v>5</v>
          </cell>
          <cell r="I43">
            <v>5</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38.28125</v>
          </cell>
          <cell r="E45">
            <v>0</v>
          </cell>
          <cell r="F45">
            <v>38.033892614063525</v>
          </cell>
          <cell r="G45">
            <v>38.033892614063525</v>
          </cell>
          <cell r="H45">
            <v>38.033892614063525</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35</v>
          </cell>
          <cell r="J51">
            <v>35</v>
          </cell>
          <cell r="K51">
            <v>35</v>
          </cell>
          <cell r="L51">
            <v>35</v>
          </cell>
          <cell r="M51">
            <v>35</v>
          </cell>
          <cell r="N51">
            <v>35</v>
          </cell>
          <cell r="O51">
            <v>35</v>
          </cell>
          <cell r="P51">
            <v>35</v>
          </cell>
          <cell r="Q51">
            <v>35</v>
          </cell>
          <cell r="R51">
            <v>35</v>
          </cell>
          <cell r="S51">
            <v>35</v>
          </cell>
          <cell r="T51">
            <v>35</v>
          </cell>
          <cell r="U51">
            <v>35</v>
          </cell>
          <cell r="V51">
            <v>35</v>
          </cell>
          <cell r="W51">
            <v>35</v>
          </cell>
          <cell r="X51">
            <v>35</v>
          </cell>
          <cell r="Y51">
            <v>35</v>
          </cell>
        </row>
        <row r="52">
          <cell r="D52">
            <v>0</v>
          </cell>
          <cell r="E52">
            <v>35</v>
          </cell>
          <cell r="F52">
            <v>35</v>
          </cell>
          <cell r="G52">
            <v>35</v>
          </cell>
          <cell r="H52">
            <v>35</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5">
          <cell r="D55">
            <v>0</v>
          </cell>
          <cell r="E55">
            <v>0</v>
          </cell>
          <cell r="F55">
            <v>0</v>
          </cell>
          <cell r="G55">
            <v>0</v>
          </cell>
          <cell r="H55">
            <v>0</v>
          </cell>
          <cell r="I55">
            <v>7</v>
          </cell>
          <cell r="J55">
            <v>5.25</v>
          </cell>
          <cell r="K55">
            <v>3.5</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24.894911529205217</v>
          </cell>
          <cell r="J61">
            <v>24.894911529205217</v>
          </cell>
          <cell r="K61">
            <v>24.894911529205217</v>
          </cell>
          <cell r="L61">
            <v>24.894911529205217</v>
          </cell>
          <cell r="M61">
            <v>24.894911529205217</v>
          </cell>
          <cell r="N61">
            <v>24.894911529205217</v>
          </cell>
          <cell r="O61">
            <v>24.894911529205217</v>
          </cell>
          <cell r="P61">
            <v>24.894911529205217</v>
          </cell>
          <cell r="Q61">
            <v>24.894911529205217</v>
          </cell>
          <cell r="R61">
            <v>24.894911529205217</v>
          </cell>
          <cell r="S61">
            <v>0</v>
          </cell>
          <cell r="T61">
            <v>0</v>
          </cell>
          <cell r="U61">
            <v>0</v>
          </cell>
          <cell r="V61">
            <v>0</v>
          </cell>
          <cell r="W61">
            <v>0</v>
          </cell>
          <cell r="X61">
            <v>0</v>
          </cell>
          <cell r="Y61">
            <v>0</v>
          </cell>
        </row>
        <row r="62">
          <cell r="D62">
            <v>0</v>
          </cell>
          <cell r="E62">
            <v>0</v>
          </cell>
          <cell r="F62">
            <v>30</v>
          </cell>
          <cell r="G62">
            <v>30</v>
          </cell>
          <cell r="H62">
            <v>30</v>
          </cell>
          <cell r="I62">
            <v>5.105088470794783</v>
          </cell>
          <cell r="J62">
            <v>5.105088470794783</v>
          </cell>
          <cell r="K62">
            <v>5.105088470794783</v>
          </cell>
          <cell r="L62">
            <v>5.105088470794783</v>
          </cell>
          <cell r="M62">
            <v>5.105088470794783</v>
          </cell>
          <cell r="N62">
            <v>5.105088470794783</v>
          </cell>
          <cell r="O62">
            <v>5.105088470794783</v>
          </cell>
          <cell r="P62">
            <v>5.105088470794783</v>
          </cell>
          <cell r="Q62">
            <v>5.105088470794783</v>
          </cell>
          <cell r="R62">
            <v>5.105088470794783</v>
          </cell>
          <cell r="S62">
            <v>30</v>
          </cell>
          <cell r="T62">
            <v>30</v>
          </cell>
          <cell r="U62">
            <v>30</v>
          </cell>
          <cell r="V62">
            <v>30</v>
          </cell>
          <cell r="W62">
            <v>30</v>
          </cell>
          <cell r="X62">
            <v>30</v>
          </cell>
          <cell r="Y62">
            <v>30</v>
          </cell>
        </row>
        <row r="65">
          <cell r="D65">
            <v>0</v>
          </cell>
          <cell r="E65">
            <v>0</v>
          </cell>
          <cell r="F65">
            <v>0</v>
          </cell>
          <cell r="G65">
            <v>0</v>
          </cell>
          <cell r="H65">
            <v>0</v>
          </cell>
          <cell r="I65">
            <v>4.9789823058410434</v>
          </cell>
          <cell r="J65">
            <v>3.7342367293807825</v>
          </cell>
          <cell r="K65">
            <v>2.4894911529205217</v>
          </cell>
          <cell r="L65">
            <v>0</v>
          </cell>
          <cell r="M65">
            <v>0</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2" refreshError="1">
        <row r="11">
          <cell r="E11">
            <v>3.5</v>
          </cell>
          <cell r="G11">
            <v>3.5</v>
          </cell>
        </row>
        <row r="16">
          <cell r="E16">
            <v>262.5</v>
          </cell>
          <cell r="G16">
            <v>186.71183646903913</v>
          </cell>
          <cell r="I16">
            <v>0</v>
          </cell>
        </row>
        <row r="19">
          <cell r="E19">
            <v>2010</v>
          </cell>
          <cell r="G19">
            <v>2014</v>
          </cell>
        </row>
        <row r="22">
          <cell r="E22">
            <v>4</v>
          </cell>
          <cell r="G22">
            <v>3</v>
          </cell>
        </row>
        <row r="25">
          <cell r="E25">
            <v>87.5</v>
          </cell>
          <cell r="G25">
            <v>82.983038430684047</v>
          </cell>
          <cell r="I25">
            <v>0</v>
          </cell>
        </row>
        <row r="27">
          <cell r="E27">
            <v>3</v>
          </cell>
          <cell r="G27">
            <v>3</v>
          </cell>
          <cell r="I27">
            <v>3</v>
          </cell>
        </row>
        <row r="28">
          <cell r="E28">
            <v>0</v>
          </cell>
          <cell r="G28">
            <v>0</v>
          </cell>
          <cell r="I28">
            <v>0</v>
          </cell>
        </row>
        <row r="29">
          <cell r="E29">
            <v>0</v>
          </cell>
          <cell r="G29">
            <v>0</v>
          </cell>
          <cell r="I29">
            <v>0</v>
          </cell>
        </row>
        <row r="31">
          <cell r="E31">
            <v>0.19</v>
          </cell>
          <cell r="G31">
            <v>0.19</v>
          </cell>
        </row>
        <row r="43">
          <cell r="D43">
            <v>0</v>
          </cell>
          <cell r="E43">
            <v>0</v>
          </cell>
          <cell r="F43">
            <v>0</v>
          </cell>
          <cell r="G43">
            <v>5</v>
          </cell>
          <cell r="H43">
            <v>5</v>
          </cell>
          <cell r="I43">
            <v>5</v>
          </cell>
          <cell r="J43">
            <v>5</v>
          </cell>
          <cell r="K43">
            <v>5</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21.875</v>
          </cell>
          <cell r="E45">
            <v>0</v>
          </cell>
          <cell r="F45">
            <v>27.661012810228016</v>
          </cell>
          <cell r="G45">
            <v>27.661012810228016</v>
          </cell>
          <cell r="H45">
            <v>27.661012810228016</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35</v>
          </cell>
          <cell r="J51">
            <v>35</v>
          </cell>
          <cell r="K51">
            <v>35</v>
          </cell>
          <cell r="L51">
            <v>35</v>
          </cell>
          <cell r="M51">
            <v>35</v>
          </cell>
          <cell r="N51">
            <v>35</v>
          </cell>
          <cell r="O51">
            <v>35</v>
          </cell>
          <cell r="P51">
            <v>35</v>
          </cell>
          <cell r="Q51">
            <v>35</v>
          </cell>
          <cell r="R51">
            <v>35</v>
          </cell>
          <cell r="S51">
            <v>35</v>
          </cell>
          <cell r="T51">
            <v>35</v>
          </cell>
          <cell r="U51">
            <v>35</v>
          </cell>
          <cell r="V51">
            <v>35</v>
          </cell>
          <cell r="W51">
            <v>35</v>
          </cell>
          <cell r="X51">
            <v>35</v>
          </cell>
          <cell r="Y51">
            <v>35</v>
          </cell>
        </row>
        <row r="52">
          <cell r="D52">
            <v>0</v>
          </cell>
          <cell r="E52">
            <v>35</v>
          </cell>
          <cell r="F52">
            <v>35</v>
          </cell>
          <cell r="G52">
            <v>35</v>
          </cell>
          <cell r="H52">
            <v>35</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5">
          <cell r="D55">
            <v>0</v>
          </cell>
          <cell r="E55">
            <v>0</v>
          </cell>
          <cell r="F55">
            <v>0</v>
          </cell>
          <cell r="G55">
            <v>0</v>
          </cell>
          <cell r="H55">
            <v>0</v>
          </cell>
          <cell r="I55">
            <v>7</v>
          </cell>
          <cell r="J55">
            <v>5.25</v>
          </cell>
          <cell r="K55">
            <v>3.5</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24.894911529205217</v>
          </cell>
          <cell r="J61">
            <v>24.894911529205217</v>
          </cell>
          <cell r="K61">
            <v>24.894911529205217</v>
          </cell>
          <cell r="L61">
            <v>24.894911529205217</v>
          </cell>
          <cell r="M61">
            <v>24.894911529205217</v>
          </cell>
          <cell r="N61">
            <v>24.894911529205217</v>
          </cell>
          <cell r="O61">
            <v>24.894911529205217</v>
          </cell>
          <cell r="P61">
            <v>24.894911529205217</v>
          </cell>
          <cell r="Q61">
            <v>24.894911529205217</v>
          </cell>
          <cell r="R61">
            <v>24.894911529205217</v>
          </cell>
          <cell r="S61">
            <v>0</v>
          </cell>
          <cell r="T61">
            <v>0</v>
          </cell>
          <cell r="U61">
            <v>0</v>
          </cell>
          <cell r="V61">
            <v>0</v>
          </cell>
          <cell r="W61">
            <v>0</v>
          </cell>
          <cell r="X61">
            <v>0</v>
          </cell>
          <cell r="Y61">
            <v>0</v>
          </cell>
        </row>
        <row r="62">
          <cell r="D62">
            <v>0</v>
          </cell>
          <cell r="E62">
            <v>0</v>
          </cell>
          <cell r="F62">
            <v>30</v>
          </cell>
          <cell r="G62">
            <v>30</v>
          </cell>
          <cell r="H62">
            <v>30</v>
          </cell>
          <cell r="I62">
            <v>5.105088470794783</v>
          </cell>
          <cell r="J62">
            <v>5.105088470794783</v>
          </cell>
          <cell r="K62">
            <v>5.105088470794783</v>
          </cell>
          <cell r="L62">
            <v>5.105088470794783</v>
          </cell>
          <cell r="M62">
            <v>5.105088470794783</v>
          </cell>
          <cell r="N62">
            <v>5.105088470794783</v>
          </cell>
          <cell r="O62">
            <v>5.105088470794783</v>
          </cell>
          <cell r="P62">
            <v>5.105088470794783</v>
          </cell>
          <cell r="Q62">
            <v>5.105088470794783</v>
          </cell>
          <cell r="R62">
            <v>5.105088470794783</v>
          </cell>
          <cell r="S62">
            <v>30</v>
          </cell>
          <cell r="T62">
            <v>30</v>
          </cell>
          <cell r="U62">
            <v>30</v>
          </cell>
          <cell r="V62">
            <v>30</v>
          </cell>
          <cell r="W62">
            <v>30</v>
          </cell>
          <cell r="X62">
            <v>30</v>
          </cell>
          <cell r="Y62">
            <v>30</v>
          </cell>
        </row>
        <row r="65">
          <cell r="D65">
            <v>0</v>
          </cell>
          <cell r="E65">
            <v>0</v>
          </cell>
          <cell r="F65">
            <v>0</v>
          </cell>
          <cell r="G65">
            <v>0</v>
          </cell>
          <cell r="H65">
            <v>0</v>
          </cell>
          <cell r="I65">
            <v>4.9789823058410434</v>
          </cell>
          <cell r="J65">
            <v>3.7342367293807825</v>
          </cell>
          <cell r="K65">
            <v>2.4894911529205217</v>
          </cell>
          <cell r="L65">
            <v>0</v>
          </cell>
          <cell r="M65">
            <v>0</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3" refreshError="1">
        <row r="11">
          <cell r="E11">
            <v>2.5</v>
          </cell>
          <cell r="G11">
            <v>2.5</v>
          </cell>
        </row>
        <row r="16">
          <cell r="E16">
            <v>76.000802033624737</v>
          </cell>
          <cell r="G16">
            <v>212.4985242364175</v>
          </cell>
          <cell r="I16">
            <v>0</v>
          </cell>
        </row>
        <row r="19">
          <cell r="E19">
            <v>2015</v>
          </cell>
          <cell r="G19">
            <v>2016</v>
          </cell>
        </row>
        <row r="22">
          <cell r="E22">
            <v>3</v>
          </cell>
          <cell r="G22">
            <v>3</v>
          </cell>
        </row>
        <row r="25">
          <cell r="E25">
            <v>29.133640779556149</v>
          </cell>
          <cell r="G25">
            <v>81.457767623960038</v>
          </cell>
          <cell r="I25">
            <v>0</v>
          </cell>
        </row>
        <row r="27">
          <cell r="E27">
            <v>1.25</v>
          </cell>
          <cell r="G27">
            <v>1.25</v>
          </cell>
          <cell r="I27">
            <v>1.25</v>
          </cell>
        </row>
        <row r="28">
          <cell r="E28">
            <v>0</v>
          </cell>
          <cell r="G28">
            <v>0</v>
          </cell>
          <cell r="I28">
            <v>0</v>
          </cell>
        </row>
        <row r="29">
          <cell r="E29">
            <v>0</v>
          </cell>
          <cell r="G29">
            <v>0</v>
          </cell>
          <cell r="I29">
            <v>0</v>
          </cell>
        </row>
        <row r="31">
          <cell r="E31">
            <v>0.19</v>
          </cell>
          <cell r="G31">
            <v>0.19</v>
          </cell>
        </row>
        <row r="43">
          <cell r="D43">
            <v>9</v>
          </cell>
          <cell r="E43">
            <v>15.75</v>
          </cell>
          <cell r="F43">
            <v>22.5</v>
          </cell>
          <cell r="G43">
            <v>22.5</v>
          </cell>
          <cell r="H43">
            <v>12.75</v>
          </cell>
          <cell r="I43">
            <v>3</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0</v>
          </cell>
          <cell r="E45">
            <v>0</v>
          </cell>
          <cell r="F45">
            <v>0</v>
          </cell>
          <cell r="G45">
            <v>9.7112135931853825</v>
          </cell>
          <cell r="H45">
            <v>36.863802801172064</v>
          </cell>
          <cell r="I45">
            <v>36.863802801172064</v>
          </cell>
          <cell r="J45">
            <v>27.152589207986679</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0</v>
          </cell>
          <cell r="J51">
            <v>10.133440271149965</v>
          </cell>
          <cell r="K51">
            <v>10.133440271149965</v>
          </cell>
          <cell r="L51">
            <v>10.133440271149965</v>
          </cell>
          <cell r="M51">
            <v>10.133440271149965</v>
          </cell>
          <cell r="N51">
            <v>10.133440271149965</v>
          </cell>
          <cell r="O51">
            <v>10.133440271149965</v>
          </cell>
          <cell r="P51">
            <v>10.133440271149965</v>
          </cell>
          <cell r="Q51">
            <v>10.133440271149965</v>
          </cell>
          <cell r="R51">
            <v>10.133440271149965</v>
          </cell>
          <cell r="S51">
            <v>10.133440271149965</v>
          </cell>
          <cell r="T51">
            <v>10.133440271149965</v>
          </cell>
          <cell r="U51">
            <v>10.133440271149965</v>
          </cell>
          <cell r="V51">
            <v>10.133440271149965</v>
          </cell>
          <cell r="W51">
            <v>10.133440271149965</v>
          </cell>
          <cell r="X51">
            <v>10.133440271149965</v>
          </cell>
          <cell r="Y51">
            <v>10.133440271149965</v>
          </cell>
        </row>
        <row r="52">
          <cell r="D52">
            <v>0</v>
          </cell>
          <cell r="E52">
            <v>0</v>
          </cell>
          <cell r="F52">
            <v>0</v>
          </cell>
          <cell r="G52">
            <v>30</v>
          </cell>
          <cell r="H52">
            <v>30</v>
          </cell>
          <cell r="I52">
            <v>30</v>
          </cell>
          <cell r="J52">
            <v>19.866559728850035</v>
          </cell>
          <cell r="K52">
            <v>19.866559728850035</v>
          </cell>
          <cell r="L52">
            <v>19.866559728850035</v>
          </cell>
          <cell r="M52">
            <v>19.866559728850035</v>
          </cell>
          <cell r="N52">
            <v>19.866559728850035</v>
          </cell>
          <cell r="O52">
            <v>19.866559728850035</v>
          </cell>
          <cell r="P52">
            <v>19.866559728850035</v>
          </cell>
          <cell r="Q52">
            <v>19.866559728850035</v>
          </cell>
          <cell r="R52">
            <v>19.866559728850035</v>
          </cell>
          <cell r="S52">
            <v>19.866559728850035</v>
          </cell>
          <cell r="T52">
            <v>19.866559728850035</v>
          </cell>
          <cell r="U52">
            <v>19.866559728850035</v>
          </cell>
          <cell r="V52">
            <v>19.866559728850035</v>
          </cell>
          <cell r="W52">
            <v>19.866559728850035</v>
          </cell>
          <cell r="X52">
            <v>19.866559728850035</v>
          </cell>
          <cell r="Y52">
            <v>19.866559728850035</v>
          </cell>
        </row>
        <row r="55">
          <cell r="D55">
            <v>0</v>
          </cell>
          <cell r="E55">
            <v>0</v>
          </cell>
          <cell r="F55">
            <v>0</v>
          </cell>
          <cell r="G55">
            <v>0</v>
          </cell>
          <cell r="H55">
            <v>0</v>
          </cell>
          <cell r="I55">
            <v>0</v>
          </cell>
          <cell r="J55">
            <v>2.026688054229993</v>
          </cell>
          <cell r="K55">
            <v>1.5200160406724947</v>
          </cell>
          <cell r="L55">
            <v>1.0133440271149965</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0</v>
          </cell>
          <cell r="J61">
            <v>0</v>
          </cell>
          <cell r="K61">
            <v>28.333136564855664</v>
          </cell>
          <cell r="L61">
            <v>28.333136564855664</v>
          </cell>
          <cell r="M61">
            <v>28.333136564855664</v>
          </cell>
          <cell r="N61">
            <v>28.333136564855664</v>
          </cell>
          <cell r="O61">
            <v>28.333136564855664</v>
          </cell>
          <cell r="P61">
            <v>28.333136564855664</v>
          </cell>
          <cell r="Q61">
            <v>28.333136564855664</v>
          </cell>
          <cell r="R61">
            <v>28.333136564855664</v>
          </cell>
          <cell r="S61">
            <v>28.333136564855664</v>
          </cell>
          <cell r="T61">
            <v>28.333136564855664</v>
          </cell>
          <cell r="U61">
            <v>0</v>
          </cell>
          <cell r="V61">
            <v>0</v>
          </cell>
          <cell r="W61">
            <v>0</v>
          </cell>
          <cell r="X61">
            <v>0</v>
          </cell>
          <cell r="Y61">
            <v>0</v>
          </cell>
        </row>
        <row r="62">
          <cell r="D62">
            <v>0</v>
          </cell>
          <cell r="E62">
            <v>0</v>
          </cell>
          <cell r="F62">
            <v>0</v>
          </cell>
          <cell r="G62">
            <v>0</v>
          </cell>
          <cell r="H62">
            <v>30</v>
          </cell>
          <cell r="I62">
            <v>30</v>
          </cell>
          <cell r="J62">
            <v>30</v>
          </cell>
          <cell r="K62">
            <v>1.6668634351443359</v>
          </cell>
          <cell r="L62">
            <v>1.6668634351443359</v>
          </cell>
          <cell r="M62">
            <v>1.6668634351443359</v>
          </cell>
          <cell r="N62">
            <v>1.6668634351443359</v>
          </cell>
          <cell r="O62">
            <v>1.6668634351443359</v>
          </cell>
          <cell r="P62">
            <v>1.6668634351443359</v>
          </cell>
          <cell r="Q62">
            <v>1.6668634351443359</v>
          </cell>
          <cell r="R62">
            <v>1.6668634351443359</v>
          </cell>
          <cell r="S62">
            <v>1.6668634351443359</v>
          </cell>
          <cell r="T62">
            <v>1.6668634351443359</v>
          </cell>
          <cell r="U62">
            <v>30</v>
          </cell>
          <cell r="V62">
            <v>30</v>
          </cell>
          <cell r="W62">
            <v>30</v>
          </cell>
          <cell r="X62">
            <v>30</v>
          </cell>
          <cell r="Y62">
            <v>30</v>
          </cell>
        </row>
        <row r="65">
          <cell r="D65">
            <v>0</v>
          </cell>
          <cell r="E65">
            <v>0</v>
          </cell>
          <cell r="F65">
            <v>0</v>
          </cell>
          <cell r="G65">
            <v>0</v>
          </cell>
          <cell r="H65">
            <v>0</v>
          </cell>
          <cell r="I65">
            <v>0</v>
          </cell>
          <cell r="J65">
            <v>0</v>
          </cell>
          <cell r="K65">
            <v>5.6666273129711335</v>
          </cell>
          <cell r="L65">
            <v>4.2499704847283493</v>
          </cell>
          <cell r="M65">
            <v>2.8333136564855668</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4" refreshError="1"/>
      <sheetData sheetId="5" refreshError="1"/>
      <sheetData sheetId="6" refreshError="1">
        <row r="4">
          <cell r="D4">
            <v>1.6138513125</v>
          </cell>
          <cell r="E4">
            <v>21.405267248897374</v>
          </cell>
          <cell r="F4">
            <v>48.538537208582561</v>
          </cell>
          <cell r="G4">
            <v>66.49647005556389</v>
          </cell>
          <cell r="H4">
            <v>83.18020935811667</v>
          </cell>
          <cell r="I4">
            <v>119.78982305841043</v>
          </cell>
          <cell r="J4">
            <v>129.9232633295604</v>
          </cell>
          <cell r="K4">
            <v>158.25639989441606</v>
          </cell>
          <cell r="L4">
            <v>165.46936894585349</v>
          </cell>
          <cell r="M4">
            <v>173.12093088273537</v>
          </cell>
          <cell r="N4">
            <v>163.48607365190773</v>
          </cell>
          <cell r="O4">
            <v>148.82113663121794</v>
          </cell>
          <cell r="P4">
            <v>132.33949272004699</v>
          </cell>
          <cell r="Q4">
            <v>116.14915962109485</v>
          </cell>
          <cell r="R4">
            <v>114.05922171058859</v>
          </cell>
          <cell r="S4">
            <v>112.48189891148996</v>
          </cell>
          <cell r="T4">
            <v>111.67774764933792</v>
          </cell>
          <cell r="U4">
            <v>107.0113686078781</v>
          </cell>
          <cell r="V4">
            <v>102.88961550854762</v>
          </cell>
          <cell r="W4">
            <v>99.259926118517114</v>
          </cell>
          <cell r="X4">
            <v>95.218268708239421</v>
          </cell>
          <cell r="Y4">
            <v>94.522044215949961</v>
          </cell>
        </row>
        <row r="23">
          <cell r="D23">
            <v>0</v>
          </cell>
          <cell r="E23">
            <v>21.405267248897374</v>
          </cell>
          <cell r="F23">
            <v>48.538537208582561</v>
          </cell>
          <cell r="G23">
            <v>66.49647005556389</v>
          </cell>
          <cell r="H23">
            <v>83.180209358116656</v>
          </cell>
          <cell r="I23">
            <v>0</v>
          </cell>
          <cell r="J23">
            <v>0</v>
          </cell>
          <cell r="K23">
            <v>0</v>
          </cell>
          <cell r="L23">
            <v>7.2129690514374261</v>
          </cell>
          <cell r="M23">
            <v>14.864530988319302</v>
          </cell>
          <cell r="N23">
            <v>5.2296737574916676</v>
          </cell>
          <cell r="O23">
            <v>0</v>
          </cell>
          <cell r="P23">
            <v>0</v>
          </cell>
          <cell r="Q23">
            <v>0</v>
          </cell>
          <cell r="R23">
            <v>0</v>
          </cell>
          <cell r="S23">
            <v>4.0153220754843346</v>
          </cell>
          <cell r="T23">
            <v>3.2111708133322878</v>
          </cell>
          <cell r="U23">
            <v>26.877928336728132</v>
          </cell>
          <cell r="V23">
            <v>22.756175237397656</v>
          </cell>
          <cell r="W23">
            <v>19.12648584736715</v>
          </cell>
          <cell r="X23">
            <v>15.084828437089456</v>
          </cell>
          <cell r="Y23">
            <v>14.388603944799996</v>
          </cell>
        </row>
        <row r="24">
          <cell r="D24">
            <v>0</v>
          </cell>
          <cell r="E24">
            <v>21.405267248897374</v>
          </cell>
          <cell r="F24">
            <v>48.538537208582561</v>
          </cell>
          <cell r="G24">
            <v>66.49647005556389</v>
          </cell>
          <cell r="H24">
            <v>83.180209358116656</v>
          </cell>
          <cell r="I24">
            <v>119.78982305841043</v>
          </cell>
          <cell r="J24">
            <v>129.9232633295604</v>
          </cell>
          <cell r="K24">
            <v>158.25639989441606</v>
          </cell>
          <cell r="L24">
            <v>165.46936894585349</v>
          </cell>
          <cell r="M24">
            <v>173.12093088273537</v>
          </cell>
          <cell r="N24">
            <v>163.48607365190773</v>
          </cell>
          <cell r="O24">
            <v>148.82113663121794</v>
          </cell>
          <cell r="P24">
            <v>132.33949272004699</v>
          </cell>
          <cell r="Q24">
            <v>116.14915962109484</v>
          </cell>
          <cell r="R24">
            <v>114.05922171058859</v>
          </cell>
          <cell r="S24">
            <v>112.48189891148996</v>
          </cell>
          <cell r="T24">
            <v>111.67774764933792</v>
          </cell>
          <cell r="U24">
            <v>107.0113686078781</v>
          </cell>
          <cell r="V24">
            <v>102.88961550854762</v>
          </cell>
          <cell r="W24">
            <v>99.259926118517114</v>
          </cell>
          <cell r="X24">
            <v>95.218268708239421</v>
          </cell>
          <cell r="Y24">
            <v>94.522044215949961</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sheetData>
      <sheetData sheetId="7" refreshError="1"/>
      <sheetData sheetId="8" refreshError="1">
        <row r="59">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row>
        <row r="60">
          <cell r="AD60">
            <v>0</v>
          </cell>
          <cell r="AE60">
            <v>0</v>
          </cell>
          <cell r="AF60">
            <v>0</v>
          </cell>
          <cell r="AG60">
            <v>0</v>
          </cell>
          <cell r="AH60">
            <v>0</v>
          </cell>
          <cell r="AI60">
            <v>35</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row>
        <row r="61">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row>
        <row r="62">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row>
        <row r="63">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row>
        <row r="64">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row>
        <row r="65">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row>
        <row r="66">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row>
        <row r="67">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row>
        <row r="68">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row>
        <row r="69">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row>
        <row r="70">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row>
        <row r="71">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row>
        <row r="72">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row>
        <row r="73">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row>
        <row r="74">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row>
        <row r="75">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row>
        <row r="76">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row>
        <row r="77">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row>
        <row r="78">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row>
        <row r="79">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row>
        <row r="80">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row>
        <row r="85">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row>
        <row r="86">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row>
        <row r="87">
          <cell r="AD87">
            <v>0</v>
          </cell>
          <cell r="AE87">
            <v>0</v>
          </cell>
          <cell r="AF87">
            <v>0</v>
          </cell>
          <cell r="AG87">
            <v>0</v>
          </cell>
          <cell r="AH87">
            <v>0</v>
          </cell>
          <cell r="AI87">
            <v>24.894911529205217</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row>
        <row r="88">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row>
        <row r="89">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row>
        <row r="90">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row>
        <row r="91">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row>
        <row r="92">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row>
        <row r="93">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row>
        <row r="94">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row>
        <row r="95">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row>
        <row r="96">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row>
        <row r="97">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row>
        <row r="98">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row>
        <row r="99">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row>
        <row r="100">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row>
        <row r="101">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row>
        <row r="102">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row>
        <row r="103">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row>
        <row r="104">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row>
        <row r="105">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row>
        <row r="111">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row>
        <row r="112">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row>
        <row r="113">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row>
        <row r="114">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row>
        <row r="115">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row>
        <row r="116">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row>
        <row r="117">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row>
        <row r="118">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row>
        <row r="119">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row>
        <row r="120">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row>
        <row r="121">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row>
        <row r="122">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row>
        <row r="123">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row>
        <row r="124">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row>
        <row r="125">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row>
        <row r="126">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row>
        <row r="127">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row>
        <row r="128">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row>
        <row r="129">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row>
        <row r="130">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row>
        <row r="131">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row>
        <row r="132">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row>
        <row r="165">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166">
          <cell r="AD166">
            <v>0</v>
          </cell>
          <cell r="AE166">
            <v>0</v>
          </cell>
          <cell r="AF166">
            <v>0</v>
          </cell>
          <cell r="AG166">
            <v>0</v>
          </cell>
          <cell r="AH166">
            <v>0</v>
          </cell>
          <cell r="AI166">
            <v>35</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row>
        <row r="167">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row>
        <row r="168">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row>
        <row r="169">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row>
        <row r="170">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row>
        <row r="171">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row>
        <row r="172">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row>
        <row r="173">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row>
        <row r="174">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row>
        <row r="175">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row>
        <row r="176">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row>
        <row r="177">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row>
        <row r="178">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row>
        <row r="179">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row>
        <row r="180">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row>
        <row r="181">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row>
        <row r="182">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row>
        <row r="183">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row>
        <row r="184">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row>
        <row r="185">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row>
        <row r="186">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row>
        <row r="191">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row>
        <row r="192">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row>
        <row r="193">
          <cell r="AD193">
            <v>0</v>
          </cell>
          <cell r="AE193">
            <v>0</v>
          </cell>
          <cell r="AF193">
            <v>0</v>
          </cell>
          <cell r="AG193">
            <v>0</v>
          </cell>
          <cell r="AH193">
            <v>0</v>
          </cell>
          <cell r="AI193">
            <v>24.894911529205217</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row>
        <row r="194">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row>
        <row r="195">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row>
        <row r="196">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row>
        <row r="197">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row>
        <row r="198">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row>
        <row r="199">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row>
        <row r="200">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row>
        <row r="201">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row>
        <row r="202">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row>
        <row r="203">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row>
        <row r="204">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06">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row>
        <row r="207">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row>
        <row r="208">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row>
        <row r="209">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row>
        <row r="210">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row>
        <row r="211">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row>
        <row r="212">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row>
        <row r="217">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row>
        <row r="218">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row>
        <row r="219">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row>
        <row r="220">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row>
        <row r="221">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row>
        <row r="222">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row>
        <row r="223">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row>
        <row r="224">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row>
        <row r="225">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row>
        <row r="226">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row>
        <row r="227">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row>
        <row r="228">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row>
        <row r="229">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row>
        <row r="230">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row>
        <row r="231">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row>
        <row r="232">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row>
        <row r="233">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row>
        <row r="234">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row>
        <row r="235">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row>
        <row r="236">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row>
        <row r="237">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row>
        <row r="238">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row>
        <row r="271">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row>
        <row r="272">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row>
        <row r="273">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row>
        <row r="274">
          <cell r="AD274">
            <v>0</v>
          </cell>
          <cell r="AE274">
            <v>0</v>
          </cell>
          <cell r="AF274">
            <v>0</v>
          </cell>
          <cell r="AG274">
            <v>0</v>
          </cell>
          <cell r="AH274">
            <v>0</v>
          </cell>
          <cell r="AI274">
            <v>0</v>
          </cell>
          <cell r="AJ274">
            <v>10.133440271149965</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row>
        <row r="275">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row>
        <row r="276">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row>
        <row r="277">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row>
        <row r="278">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row>
        <row r="279">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row>
        <row r="280">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row>
        <row r="281">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row>
        <row r="282">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row>
        <row r="283">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row>
        <row r="284">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row>
        <row r="285">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row>
        <row r="286">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row>
        <row r="287">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row>
        <row r="288">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row>
        <row r="289">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row>
        <row r="290">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row>
        <row r="291">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row>
        <row r="292">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row>
        <row r="297">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row>
        <row r="298">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row>
        <row r="299">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row>
        <row r="300">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row>
        <row r="301">
          <cell r="AD301">
            <v>0</v>
          </cell>
          <cell r="AE301">
            <v>0</v>
          </cell>
          <cell r="AF301">
            <v>0</v>
          </cell>
          <cell r="AG301">
            <v>0</v>
          </cell>
          <cell r="AH301">
            <v>0</v>
          </cell>
          <cell r="AI301">
            <v>0</v>
          </cell>
          <cell r="AJ301">
            <v>0</v>
          </cell>
          <cell r="AK301">
            <v>28.333136564855664</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row>
        <row r="302">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row>
        <row r="303">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row>
        <row r="304">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row>
        <row r="305">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row>
        <row r="306">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row>
        <row r="307">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row>
        <row r="308">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row>
        <row r="309">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row>
        <row r="310">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row>
        <row r="311">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row>
        <row r="312">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row>
        <row r="313">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row>
        <row r="314">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row>
        <row r="315">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row>
        <row r="316">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row>
        <row r="317">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row>
        <row r="318">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row>
        <row r="323">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row>
        <row r="324">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row>
        <row r="325">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row>
        <row r="326">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row>
        <row r="327">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row>
        <row r="328">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row>
        <row r="329">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row>
        <row r="330">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row>
        <row r="331">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row>
        <row r="332">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row>
        <row r="333">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row>
        <row r="334">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row>
        <row r="335">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row>
        <row r="336">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row>
        <row r="337">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row>
        <row r="338">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row>
        <row r="339">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row>
        <row r="340">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row>
        <row r="341">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row>
        <row r="342">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row>
        <row r="343">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row>
        <row r="344">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Adjusted demand forecast"/>
      <sheetName val="A1-1 explanation of tables"/>
      <sheetName val="B - AS Model "/>
      <sheetName val="C. Supplier Info"/>
      <sheetName val="D - FOC Model "/>
      <sheetName val="E - QFR summary calc"/>
      <sheetName val="F. UNICEF CMP"/>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Key Input-Output Summary"/>
      <sheetName val="Donor &amp; Supplier Financials"/>
      <sheetName val="Supply Scenario Summary"/>
      <sheetName val="GSK Supply Scenario"/>
      <sheetName val="Wyeth Supply Scenario"/>
      <sheetName val="Emerging Supply Scenario"/>
      <sheetName val="Demand Forecast"/>
      <sheetName val="Bid Management"/>
    </sheetNames>
    <sheetDataSet>
      <sheetData sheetId="0">
        <row r="5">
          <cell r="E5" t="str">
            <v>No</v>
          </cell>
        </row>
        <row r="14">
          <cell r="E14">
            <v>2030</v>
          </cell>
        </row>
      </sheetData>
      <sheetData sheetId="1">
        <row r="2">
          <cell r="C2">
            <v>7</v>
          </cell>
        </row>
      </sheetData>
      <sheetData sheetId="2">
        <row r="4">
          <cell r="D4">
            <v>0</v>
          </cell>
        </row>
        <row r="35">
          <cell r="D35">
            <v>0</v>
          </cell>
          <cell r="E35">
            <v>41.984459999999999</v>
          </cell>
          <cell r="F35">
            <v>118.98446</v>
          </cell>
          <cell r="G35">
            <v>284</v>
          </cell>
          <cell r="H35">
            <v>515</v>
          </cell>
          <cell r="I35">
            <v>751.44890415492955</v>
          </cell>
          <cell r="J35">
            <v>998.71054952024656</v>
          </cell>
          <cell r="K35">
            <v>1206.8037054753026</v>
          </cell>
          <cell r="L35">
            <v>1392.4381860672738</v>
          </cell>
          <cell r="M35">
            <v>1495.2818568107052</v>
          </cell>
          <cell r="N35">
            <v>1497.8728034999999</v>
          </cell>
          <cell r="O35">
            <v>1497.8728034999999</v>
          </cell>
          <cell r="P35">
            <v>1497.8728034999999</v>
          </cell>
          <cell r="Q35">
            <v>1497.8728034999999</v>
          </cell>
          <cell r="R35">
            <v>1497.8728034999999</v>
          </cell>
          <cell r="S35">
            <v>1497.8728034999999</v>
          </cell>
          <cell r="T35">
            <v>1497.8728034999999</v>
          </cell>
          <cell r="U35">
            <v>1497.8728034999999</v>
          </cell>
          <cell r="V35">
            <v>1497.8728034999999</v>
          </cell>
          <cell r="W35">
            <v>1497.8728034999999</v>
          </cell>
          <cell r="X35">
            <v>1497.8728034999999</v>
          </cell>
          <cell r="Y35">
            <v>1497.8728034999999</v>
          </cell>
        </row>
      </sheetData>
      <sheetData sheetId="3"/>
      <sheetData sheetId="4">
        <row r="11">
          <cell r="E11">
            <v>3.5</v>
          </cell>
        </row>
        <row r="37">
          <cell r="D37">
            <v>0</v>
          </cell>
          <cell r="E37">
            <v>12</v>
          </cell>
          <cell r="F37">
            <v>12</v>
          </cell>
          <cell r="G37">
            <v>46</v>
          </cell>
          <cell r="H37">
            <v>46</v>
          </cell>
          <cell r="I37">
            <v>100</v>
          </cell>
          <cell r="J37">
            <v>88</v>
          </cell>
          <cell r="K37">
            <v>88</v>
          </cell>
          <cell r="L37">
            <v>54</v>
          </cell>
          <cell r="M37">
            <v>54</v>
          </cell>
          <cell r="N37">
            <v>0</v>
          </cell>
          <cell r="O37">
            <v>0</v>
          </cell>
          <cell r="P37">
            <v>0</v>
          </cell>
          <cell r="Q37">
            <v>0</v>
          </cell>
          <cell r="R37">
            <v>0</v>
          </cell>
          <cell r="S37">
            <v>0</v>
          </cell>
          <cell r="T37">
            <v>0</v>
          </cell>
          <cell r="U37">
            <v>0</v>
          </cell>
          <cell r="V37">
            <v>0</v>
          </cell>
          <cell r="W37">
            <v>0</v>
          </cell>
          <cell r="X37">
            <v>54</v>
          </cell>
          <cell r="Y37">
            <v>54</v>
          </cell>
        </row>
        <row r="53">
          <cell r="D53">
            <v>0</v>
          </cell>
          <cell r="E53">
            <v>12</v>
          </cell>
          <cell r="F53">
            <v>12</v>
          </cell>
          <cell r="G53">
            <v>12</v>
          </cell>
          <cell r="H53">
            <v>12</v>
          </cell>
          <cell r="I53">
            <v>12</v>
          </cell>
          <cell r="J53">
            <v>12</v>
          </cell>
          <cell r="K53">
            <v>12</v>
          </cell>
          <cell r="L53">
            <v>12</v>
          </cell>
          <cell r="M53">
            <v>12</v>
          </cell>
          <cell r="N53">
            <v>12</v>
          </cell>
          <cell r="O53">
            <v>12</v>
          </cell>
          <cell r="P53">
            <v>12</v>
          </cell>
          <cell r="Q53">
            <v>12</v>
          </cell>
          <cell r="R53">
            <v>12</v>
          </cell>
          <cell r="S53">
            <v>12</v>
          </cell>
          <cell r="T53">
            <v>12</v>
          </cell>
          <cell r="U53">
            <v>12</v>
          </cell>
          <cell r="V53">
            <v>12</v>
          </cell>
          <cell r="W53">
            <v>12</v>
          </cell>
          <cell r="X53">
            <v>12</v>
          </cell>
          <cell r="Y53">
            <v>12</v>
          </cell>
        </row>
        <row r="63">
          <cell r="D63">
            <v>0</v>
          </cell>
          <cell r="E63">
            <v>0</v>
          </cell>
          <cell r="F63">
            <v>0</v>
          </cell>
          <cell r="G63">
            <v>34</v>
          </cell>
          <cell r="H63">
            <v>34</v>
          </cell>
          <cell r="I63">
            <v>34</v>
          </cell>
          <cell r="J63">
            <v>34</v>
          </cell>
          <cell r="K63">
            <v>34</v>
          </cell>
          <cell r="L63">
            <v>34</v>
          </cell>
          <cell r="M63">
            <v>34</v>
          </cell>
          <cell r="N63">
            <v>34</v>
          </cell>
          <cell r="O63">
            <v>34</v>
          </cell>
          <cell r="P63">
            <v>34</v>
          </cell>
          <cell r="Q63">
            <v>34</v>
          </cell>
          <cell r="R63">
            <v>34</v>
          </cell>
          <cell r="S63">
            <v>34</v>
          </cell>
          <cell r="T63">
            <v>34</v>
          </cell>
          <cell r="U63">
            <v>34</v>
          </cell>
          <cell r="V63">
            <v>34</v>
          </cell>
          <cell r="W63">
            <v>34</v>
          </cell>
          <cell r="X63">
            <v>34</v>
          </cell>
          <cell r="Y63">
            <v>34</v>
          </cell>
        </row>
        <row r="73">
          <cell r="D73">
            <v>0</v>
          </cell>
          <cell r="E73">
            <v>0</v>
          </cell>
          <cell r="F73">
            <v>0</v>
          </cell>
          <cell r="G73">
            <v>0</v>
          </cell>
          <cell r="H73">
            <v>0</v>
          </cell>
          <cell r="I73">
            <v>54</v>
          </cell>
          <cell r="J73">
            <v>54</v>
          </cell>
          <cell r="K73">
            <v>54</v>
          </cell>
          <cell r="L73">
            <v>54</v>
          </cell>
          <cell r="M73">
            <v>54</v>
          </cell>
          <cell r="N73">
            <v>54</v>
          </cell>
          <cell r="O73">
            <v>54</v>
          </cell>
          <cell r="P73">
            <v>54</v>
          </cell>
          <cell r="Q73">
            <v>54</v>
          </cell>
          <cell r="R73">
            <v>54</v>
          </cell>
          <cell r="S73">
            <v>54</v>
          </cell>
          <cell r="T73">
            <v>54</v>
          </cell>
          <cell r="U73">
            <v>54</v>
          </cell>
          <cell r="V73">
            <v>54</v>
          </cell>
          <cell r="W73">
            <v>54</v>
          </cell>
          <cell r="X73">
            <v>54</v>
          </cell>
          <cell r="Y73">
            <v>54</v>
          </cell>
        </row>
      </sheetData>
      <sheetData sheetId="5">
        <row r="11">
          <cell r="E11">
            <v>3.5</v>
          </cell>
        </row>
        <row r="37">
          <cell r="D37">
            <v>0</v>
          </cell>
          <cell r="E37">
            <v>10</v>
          </cell>
          <cell r="F37">
            <v>10</v>
          </cell>
          <cell r="G37">
            <v>10</v>
          </cell>
          <cell r="H37">
            <v>42</v>
          </cell>
          <cell r="I37">
            <v>42</v>
          </cell>
          <cell r="J37">
            <v>88</v>
          </cell>
          <cell r="K37">
            <v>88</v>
          </cell>
          <cell r="L37">
            <v>88</v>
          </cell>
          <cell r="M37">
            <v>56</v>
          </cell>
          <cell r="N37">
            <v>56</v>
          </cell>
          <cell r="O37">
            <v>0.28362620000001471</v>
          </cell>
          <cell r="P37">
            <v>0.28362620000001471</v>
          </cell>
          <cell r="Q37">
            <v>0.28362620000001471</v>
          </cell>
          <cell r="R37">
            <v>0.28362620000001471</v>
          </cell>
          <cell r="S37">
            <v>0.28362620000001471</v>
          </cell>
          <cell r="T37">
            <v>0.28362620000001471</v>
          </cell>
          <cell r="U37">
            <v>0.28362620000001471</v>
          </cell>
          <cell r="V37">
            <v>0.28362620000001471</v>
          </cell>
          <cell r="W37">
            <v>0.28362620000001471</v>
          </cell>
          <cell r="X37">
            <v>0.28362620000001471</v>
          </cell>
          <cell r="Y37">
            <v>0.28362620000001471</v>
          </cell>
        </row>
        <row r="53">
          <cell r="D53">
            <v>0</v>
          </cell>
          <cell r="E53">
            <v>10</v>
          </cell>
          <cell r="F53">
            <v>10</v>
          </cell>
          <cell r="G53">
            <v>10</v>
          </cell>
          <cell r="H53">
            <v>10</v>
          </cell>
          <cell r="I53">
            <v>10</v>
          </cell>
          <cell r="J53">
            <v>10</v>
          </cell>
          <cell r="K53">
            <v>10</v>
          </cell>
          <cell r="L53">
            <v>10</v>
          </cell>
          <cell r="M53">
            <v>10</v>
          </cell>
          <cell r="N53">
            <v>10</v>
          </cell>
          <cell r="O53">
            <v>10</v>
          </cell>
          <cell r="P53">
            <v>10</v>
          </cell>
          <cell r="Q53">
            <v>10</v>
          </cell>
          <cell r="R53">
            <v>10</v>
          </cell>
          <cell r="S53">
            <v>10</v>
          </cell>
          <cell r="T53">
            <v>10</v>
          </cell>
          <cell r="U53">
            <v>10</v>
          </cell>
          <cell r="V53">
            <v>10</v>
          </cell>
          <cell r="W53">
            <v>10</v>
          </cell>
          <cell r="X53">
            <v>10</v>
          </cell>
          <cell r="Y53">
            <v>10</v>
          </cell>
        </row>
        <row r="63">
          <cell r="D63">
            <v>0</v>
          </cell>
          <cell r="E63">
            <v>0</v>
          </cell>
          <cell r="F63">
            <v>0</v>
          </cell>
          <cell r="G63">
            <v>0</v>
          </cell>
          <cell r="H63">
            <v>32</v>
          </cell>
          <cell r="I63">
            <v>32</v>
          </cell>
          <cell r="J63">
            <v>32</v>
          </cell>
          <cell r="K63">
            <v>32</v>
          </cell>
          <cell r="L63">
            <v>32</v>
          </cell>
          <cell r="M63">
            <v>32</v>
          </cell>
          <cell r="N63">
            <v>32</v>
          </cell>
          <cell r="O63">
            <v>32</v>
          </cell>
          <cell r="P63">
            <v>32</v>
          </cell>
          <cell r="Q63">
            <v>32</v>
          </cell>
          <cell r="R63">
            <v>32</v>
          </cell>
          <cell r="S63">
            <v>32</v>
          </cell>
          <cell r="T63">
            <v>32</v>
          </cell>
          <cell r="U63">
            <v>32</v>
          </cell>
          <cell r="V63">
            <v>32</v>
          </cell>
          <cell r="W63">
            <v>32</v>
          </cell>
          <cell r="X63">
            <v>32</v>
          </cell>
          <cell r="Y63">
            <v>32</v>
          </cell>
        </row>
        <row r="73">
          <cell r="D73">
            <v>0</v>
          </cell>
          <cell r="E73">
            <v>0</v>
          </cell>
          <cell r="F73">
            <v>0</v>
          </cell>
          <cell r="G73">
            <v>0</v>
          </cell>
          <cell r="H73">
            <v>0</v>
          </cell>
          <cell r="I73">
            <v>0</v>
          </cell>
          <cell r="J73">
            <v>56</v>
          </cell>
          <cell r="K73">
            <v>56</v>
          </cell>
          <cell r="L73">
            <v>56</v>
          </cell>
          <cell r="M73">
            <v>56</v>
          </cell>
          <cell r="N73">
            <v>56</v>
          </cell>
          <cell r="O73">
            <v>56</v>
          </cell>
          <cell r="P73">
            <v>56</v>
          </cell>
          <cell r="Q73">
            <v>56</v>
          </cell>
          <cell r="R73">
            <v>56</v>
          </cell>
          <cell r="S73">
            <v>56</v>
          </cell>
          <cell r="T73">
            <v>56</v>
          </cell>
          <cell r="U73">
            <v>56</v>
          </cell>
          <cell r="V73">
            <v>56</v>
          </cell>
          <cell r="W73">
            <v>56</v>
          </cell>
          <cell r="X73">
            <v>56</v>
          </cell>
          <cell r="Y73">
            <v>56</v>
          </cell>
        </row>
      </sheetData>
      <sheetData sheetId="6">
        <row r="11">
          <cell r="E11">
            <v>2</v>
          </cell>
        </row>
        <row r="37">
          <cell r="D37">
            <v>0</v>
          </cell>
          <cell r="E37">
            <v>0</v>
          </cell>
          <cell r="F37">
            <v>0</v>
          </cell>
          <cell r="G37">
            <v>0</v>
          </cell>
          <cell r="H37">
            <v>0</v>
          </cell>
          <cell r="I37">
            <v>0</v>
          </cell>
          <cell r="J37">
            <v>0</v>
          </cell>
          <cell r="K37">
            <v>2</v>
          </cell>
          <cell r="L37">
            <v>2</v>
          </cell>
          <cell r="M37">
            <v>2</v>
          </cell>
          <cell r="N37">
            <v>2</v>
          </cell>
          <cell r="O37">
            <v>2</v>
          </cell>
          <cell r="P37">
            <v>0</v>
          </cell>
          <cell r="Q37">
            <v>0</v>
          </cell>
          <cell r="R37">
            <v>0</v>
          </cell>
          <cell r="S37">
            <v>0</v>
          </cell>
          <cell r="T37">
            <v>0</v>
          </cell>
          <cell r="U37">
            <v>0</v>
          </cell>
          <cell r="V37">
            <v>0</v>
          </cell>
          <cell r="W37">
            <v>0</v>
          </cell>
          <cell r="X37">
            <v>0</v>
          </cell>
          <cell r="Y37">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sheetData>
      <sheetData sheetId="7">
        <row r="26">
          <cell r="B26">
            <v>0</v>
          </cell>
        </row>
      </sheetData>
      <sheetData sheetId="8">
        <row r="26">
          <cell r="D26">
            <v>0</v>
          </cell>
          <cell r="E26">
            <v>0</v>
          </cell>
          <cell r="F26">
            <v>0</v>
          </cell>
          <cell r="G26">
            <v>0</v>
          </cell>
          <cell r="H26">
            <v>0</v>
          </cell>
          <cell r="I26">
            <v>0</v>
          </cell>
          <cell r="J26">
            <v>22</v>
          </cell>
          <cell r="K26">
            <v>0</v>
          </cell>
          <cell r="L26">
            <v>34</v>
          </cell>
          <cell r="M26">
            <v>32</v>
          </cell>
          <cell r="N26">
            <v>54</v>
          </cell>
          <cell r="O26">
            <v>56</v>
          </cell>
          <cell r="P26">
            <v>2</v>
          </cell>
          <cell r="Q26">
            <v>0</v>
          </cell>
          <cell r="R26">
            <v>0</v>
          </cell>
          <cell r="S26">
            <v>0</v>
          </cell>
          <cell r="T26">
            <v>0</v>
          </cell>
          <cell r="U26">
            <v>0</v>
          </cell>
          <cell r="V26">
            <v>0</v>
          </cell>
          <cell r="W26">
            <v>0</v>
          </cell>
          <cell r="X26">
            <v>0</v>
          </cell>
          <cell r="Y26">
            <v>0</v>
          </cell>
          <cell r="AD26">
            <v>0</v>
          </cell>
          <cell r="AE26">
            <v>0</v>
          </cell>
          <cell r="AF26">
            <v>0</v>
          </cell>
          <cell r="AG26">
            <v>0</v>
          </cell>
          <cell r="AH26">
            <v>0</v>
          </cell>
          <cell r="AI26">
            <v>0</v>
          </cell>
          <cell r="AJ26">
            <v>22</v>
          </cell>
          <cell r="AK26">
            <v>0</v>
          </cell>
          <cell r="AL26">
            <v>34</v>
          </cell>
          <cell r="AM26">
            <v>32</v>
          </cell>
          <cell r="AN26">
            <v>54</v>
          </cell>
          <cell r="AO26">
            <v>55.716373799999985</v>
          </cell>
          <cell r="AP26">
            <v>2</v>
          </cell>
          <cell r="AQ26">
            <v>0</v>
          </cell>
          <cell r="AR26">
            <v>0</v>
          </cell>
          <cell r="AS26">
            <v>0</v>
          </cell>
          <cell r="AT26">
            <v>0</v>
          </cell>
          <cell r="AU26">
            <v>0</v>
          </cell>
          <cell r="AV26">
            <v>0</v>
          </cell>
          <cell r="AW26">
            <v>0</v>
          </cell>
          <cell r="AX26">
            <v>0</v>
          </cell>
          <cell r="AY26">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VI  Adjustments"/>
      <sheetName val="Demand Forecast"/>
      <sheetName val="Key Input-Output Summary"/>
      <sheetName val="Donor &amp; Supplier Financials"/>
      <sheetName val="Global Variable Summary"/>
      <sheetName val="GSK Supply Scenario"/>
      <sheetName val="Wyeth Supply Scenario"/>
      <sheetName val="Emerging Supply Scenario"/>
      <sheetName val="Supply Scenario Summary"/>
      <sheetName val="Bid Management"/>
    </sheetNames>
    <sheetDataSet>
      <sheetData sheetId="0"/>
      <sheetData sheetId="1"/>
      <sheetData sheetId="2"/>
      <sheetData sheetId="3">
        <row r="28">
          <cell r="D28">
            <v>0</v>
          </cell>
          <cell r="E28">
            <v>35</v>
          </cell>
          <cell r="F28">
            <v>49</v>
          </cell>
          <cell r="G28">
            <v>150.5</v>
          </cell>
          <cell r="H28">
            <v>183</v>
          </cell>
          <cell r="I28">
            <v>236.6682880788531</v>
          </cell>
          <cell r="J28">
            <v>239.60992622146409</v>
          </cell>
          <cell r="K28">
            <v>158.99764190836072</v>
          </cell>
          <cell r="L28">
            <v>158.19600351764529</v>
          </cell>
          <cell r="M28">
            <v>64.028140273676797</v>
          </cell>
          <cell r="N28">
            <v>0</v>
          </cell>
          <cell r="O28">
            <v>0</v>
          </cell>
          <cell r="P28">
            <v>0</v>
          </cell>
          <cell r="Q28">
            <v>0</v>
          </cell>
          <cell r="R28">
            <v>0</v>
          </cell>
          <cell r="S28">
            <v>0</v>
          </cell>
          <cell r="T28">
            <v>0</v>
          </cell>
          <cell r="U28">
            <v>0</v>
          </cell>
          <cell r="V28">
            <v>0</v>
          </cell>
          <cell r="W28">
            <v>0</v>
          </cell>
          <cell r="X28">
            <v>0</v>
          </cell>
          <cell r="Y28">
            <v>0</v>
          </cell>
        </row>
        <row r="46">
          <cell r="D46">
            <v>0</v>
          </cell>
          <cell r="E46">
            <v>0</v>
          </cell>
          <cell r="F46">
            <v>0</v>
          </cell>
          <cell r="G46">
            <v>0</v>
          </cell>
          <cell r="H46">
            <v>29.810181686399996</v>
          </cell>
          <cell r="I46">
            <v>199.89382941935997</v>
          </cell>
          <cell r="J46">
            <v>241.22399020634876</v>
          </cell>
          <cell r="K46">
            <v>421.79737716081559</v>
          </cell>
          <cell r="L46">
            <v>480.43062413357092</v>
          </cell>
          <cell r="M46">
            <v>596.4120534712996</v>
          </cell>
          <cell r="N46">
            <v>463.26920366640559</v>
          </cell>
          <cell r="O46">
            <v>471.11026724207835</v>
          </cell>
          <cell r="P46">
            <v>468.86605330965477</v>
          </cell>
          <cell r="Q46">
            <v>479.87170596336455</v>
          </cell>
          <cell r="R46">
            <v>472.43066596909148</v>
          </cell>
          <cell r="S46">
            <v>483.78102719395361</v>
          </cell>
          <cell r="T46">
            <v>494.9490126703858</v>
          </cell>
          <cell r="U46">
            <v>430.30994655131076</v>
          </cell>
          <cell r="V46">
            <v>435.3182849021307</v>
          </cell>
          <cell r="W46">
            <v>442.34434569637403</v>
          </cell>
          <cell r="X46">
            <v>455.01146948350004</v>
          </cell>
          <cell r="Y46">
            <v>461.94259044995499</v>
          </cell>
        </row>
      </sheetData>
      <sheetData sheetId="4">
        <row r="8">
          <cell r="E8">
            <v>2009</v>
          </cell>
        </row>
      </sheetData>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Price"/>
      <sheetName val="Copay"/>
      <sheetName val="Shipments"/>
      <sheetName val="Total_adjusted_Forecast"/>
      <sheetName val="GAVI_adjusted_forecast"/>
      <sheetName val="Boost"/>
      <sheetName val="Qualification"/>
      <sheetName val="Coverage"/>
      <sheetName val="Catchup"/>
      <sheetName val="Overview"/>
      <sheetName val="Intro"/>
      <sheetName val="Sequence"/>
      <sheetName val="Vaccines"/>
      <sheetName val="Uptake"/>
      <sheetName val="Forecast"/>
      <sheetName val="Financials"/>
      <sheetName val="Impact"/>
      <sheetName val="Country Output"/>
      <sheetName val="Demand"/>
      <sheetName val="Supply"/>
      <sheetName val="Detail by country"/>
      <sheetName val="Coverage &amp; Vaccinated"/>
      <sheetName val="GAVI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C5">
            <v>2</v>
          </cell>
        </row>
        <row r="6">
          <cell r="C6" t="str">
            <v>Pentavalent</v>
          </cell>
        </row>
        <row r="7">
          <cell r="C7" t="str">
            <v>DTP2</v>
          </cell>
        </row>
        <row r="15">
          <cell r="C15">
            <v>2</v>
          </cell>
        </row>
        <row r="17">
          <cell r="C17">
            <v>2</v>
          </cell>
        </row>
      </sheetData>
      <sheetData sheetId="15">
        <row r="2">
          <cell r="B2" t="str">
            <v>Introduction</v>
          </cell>
        </row>
        <row r="4">
          <cell r="B4" t="str">
            <v>Country</v>
          </cell>
          <cell r="K4" t="str">
            <v>AVI v2</v>
          </cell>
        </row>
        <row r="5">
          <cell r="B5" t="str">
            <v>Afghanistan</v>
          </cell>
        </row>
        <row r="6">
          <cell r="B6" t="str">
            <v>Albania</v>
          </cell>
        </row>
        <row r="7">
          <cell r="B7" t="str">
            <v>Angola</v>
          </cell>
        </row>
        <row r="8">
          <cell r="B8" t="str">
            <v>Armenia</v>
          </cell>
        </row>
        <row r="9">
          <cell r="B9" t="str">
            <v>Azerbaijan</v>
          </cell>
        </row>
        <row r="10">
          <cell r="B10" t="str">
            <v>Bangladesh</v>
          </cell>
        </row>
        <row r="11">
          <cell r="B11" t="str">
            <v>Belize</v>
          </cell>
        </row>
        <row r="12">
          <cell r="B12" t="str">
            <v>Benin</v>
          </cell>
        </row>
        <row r="13">
          <cell r="B13" t="str">
            <v>Bhutan</v>
          </cell>
        </row>
        <row r="14">
          <cell r="B14" t="str">
            <v>Bolivia</v>
          </cell>
        </row>
        <row r="15">
          <cell r="B15" t="str">
            <v>Burkina Faso</v>
          </cell>
        </row>
        <row r="16">
          <cell r="B16" t="str">
            <v>Burundi</v>
          </cell>
        </row>
        <row r="17">
          <cell r="B17" t="str">
            <v>Cambodia</v>
          </cell>
        </row>
        <row r="18">
          <cell r="B18" t="str">
            <v>Cameroon</v>
          </cell>
        </row>
        <row r="19">
          <cell r="B19" t="str">
            <v>Cape Verde</v>
          </cell>
        </row>
        <row r="20">
          <cell r="B20" t="str">
            <v>Central African Republic</v>
          </cell>
        </row>
        <row r="21">
          <cell r="B21" t="str">
            <v>Chad</v>
          </cell>
        </row>
        <row r="22">
          <cell r="B22" t="str">
            <v>China</v>
          </cell>
        </row>
        <row r="23">
          <cell r="B23" t="str">
            <v>Comoros</v>
          </cell>
        </row>
        <row r="24">
          <cell r="B24" t="str">
            <v>Congo, DR</v>
          </cell>
        </row>
        <row r="25">
          <cell r="B25" t="str">
            <v>Congo, Rep.</v>
          </cell>
        </row>
        <row r="26">
          <cell r="B26" t="str">
            <v>Cote d'Ivoire</v>
          </cell>
        </row>
        <row r="27">
          <cell r="B27" t="str">
            <v>Cuba</v>
          </cell>
        </row>
        <row r="28">
          <cell r="B28" t="str">
            <v>Djibouti</v>
          </cell>
        </row>
        <row r="29">
          <cell r="B29" t="str">
            <v>Ecuador</v>
          </cell>
        </row>
        <row r="30">
          <cell r="B30" t="str">
            <v>Egypt</v>
          </cell>
        </row>
        <row r="31">
          <cell r="B31" t="str">
            <v>El Salvador</v>
          </cell>
        </row>
        <row r="32">
          <cell r="B32" t="str">
            <v>Eritrea</v>
          </cell>
        </row>
        <row r="33">
          <cell r="B33" t="str">
            <v>Ethiopia</v>
          </cell>
        </row>
        <row r="34">
          <cell r="B34" t="str">
            <v>Gambia</v>
          </cell>
        </row>
        <row r="35">
          <cell r="B35" t="str">
            <v>Georgia</v>
          </cell>
        </row>
        <row r="36">
          <cell r="B36" t="str">
            <v>Ghana</v>
          </cell>
        </row>
        <row r="37">
          <cell r="B37" t="str">
            <v>Guatemala</v>
          </cell>
        </row>
        <row r="38">
          <cell r="B38" t="str">
            <v>Guinea</v>
          </cell>
        </row>
        <row r="39">
          <cell r="B39" t="str">
            <v>Guinea-Bissau</v>
          </cell>
        </row>
        <row r="40">
          <cell r="B40" t="str">
            <v>Guyana</v>
          </cell>
        </row>
        <row r="41">
          <cell r="B41" t="str">
            <v>Haiti</v>
          </cell>
        </row>
        <row r="42">
          <cell r="B42" t="str">
            <v>Honduras</v>
          </cell>
        </row>
        <row r="43">
          <cell r="B43" t="str">
            <v>India: Jammu &amp; Kashmir</v>
          </cell>
        </row>
        <row r="44">
          <cell r="B44" t="str">
            <v>India: Himachal Pradesh</v>
          </cell>
        </row>
        <row r="45">
          <cell r="B45" t="str">
            <v>India: Punjab</v>
          </cell>
        </row>
        <row r="46">
          <cell r="B46" t="str">
            <v>India: Chandigarh</v>
          </cell>
        </row>
        <row r="47">
          <cell r="B47" t="str">
            <v>India: Uttaranchal</v>
          </cell>
        </row>
        <row r="48">
          <cell r="B48" t="str">
            <v>India: Haryana</v>
          </cell>
        </row>
        <row r="49">
          <cell r="B49" t="str">
            <v>India: Delhi</v>
          </cell>
        </row>
        <row r="50">
          <cell r="B50" t="str">
            <v>India: Rajasthan</v>
          </cell>
        </row>
        <row r="51">
          <cell r="B51" t="str">
            <v>India: Uttar Pradesh</v>
          </cell>
        </row>
        <row r="52">
          <cell r="B52" t="str">
            <v>India: Bihar</v>
          </cell>
        </row>
        <row r="53">
          <cell r="B53" t="str">
            <v>India: Assam</v>
          </cell>
        </row>
        <row r="54">
          <cell r="B54" t="str">
            <v>India: West Bengal</v>
          </cell>
        </row>
        <row r="55">
          <cell r="B55" t="str">
            <v>India: Jharkhand</v>
          </cell>
        </row>
        <row r="56">
          <cell r="B56" t="str">
            <v>India: Orissa</v>
          </cell>
        </row>
        <row r="57">
          <cell r="B57" t="str">
            <v>India: Chhatisgarh</v>
          </cell>
        </row>
        <row r="58">
          <cell r="B58" t="str">
            <v>India: Madhya Pradesh</v>
          </cell>
        </row>
        <row r="59">
          <cell r="B59" t="str">
            <v>India: Gujarat</v>
          </cell>
        </row>
        <row r="60">
          <cell r="B60" t="str">
            <v>India: Daman &amp; Diu</v>
          </cell>
        </row>
        <row r="61">
          <cell r="B61" t="str">
            <v>India: Dadra &amp; Nagar Haveli</v>
          </cell>
        </row>
        <row r="62">
          <cell r="B62" t="str">
            <v>India: Maharashtra</v>
          </cell>
        </row>
        <row r="63">
          <cell r="B63" t="str">
            <v>India: Andhra Pradesh</v>
          </cell>
        </row>
        <row r="64">
          <cell r="B64" t="str">
            <v>India: Karnataka</v>
          </cell>
        </row>
        <row r="65">
          <cell r="B65" t="str">
            <v>India: Goa</v>
          </cell>
        </row>
        <row r="66">
          <cell r="B66" t="str">
            <v>India: Kerala</v>
          </cell>
        </row>
        <row r="67">
          <cell r="B67" t="str">
            <v>India: Tamil Nadu</v>
          </cell>
        </row>
        <row r="68">
          <cell r="B68" t="str">
            <v>India: Pondicherry</v>
          </cell>
        </row>
        <row r="69">
          <cell r="B69" t="str">
            <v>India: Northeast States</v>
          </cell>
        </row>
        <row r="70">
          <cell r="B70" t="str">
            <v>Indonesia</v>
          </cell>
        </row>
        <row r="71">
          <cell r="B71" t="str">
            <v>Iran</v>
          </cell>
        </row>
        <row r="72">
          <cell r="B72" t="str">
            <v>Iraq</v>
          </cell>
        </row>
        <row r="73">
          <cell r="B73" t="str">
            <v>Jordan</v>
          </cell>
        </row>
        <row r="74">
          <cell r="B74" t="str">
            <v>Kenya</v>
          </cell>
        </row>
        <row r="75">
          <cell r="B75" t="str">
            <v>Kiribati</v>
          </cell>
        </row>
        <row r="76">
          <cell r="B76" t="str">
            <v>Korea, DPR</v>
          </cell>
        </row>
        <row r="77">
          <cell r="B77" t="str">
            <v>Kosovo</v>
          </cell>
        </row>
        <row r="78">
          <cell r="B78" t="str">
            <v>Kyrgyzstan</v>
          </cell>
        </row>
        <row r="79">
          <cell r="B79" t="str">
            <v>Lao PDR</v>
          </cell>
        </row>
        <row r="80">
          <cell r="B80" t="str">
            <v>Lesotho</v>
          </cell>
        </row>
        <row r="81">
          <cell r="B81" t="str">
            <v>Liberia</v>
          </cell>
        </row>
        <row r="82">
          <cell r="B82" t="str">
            <v>Madagascar</v>
          </cell>
        </row>
        <row r="83">
          <cell r="B83" t="str">
            <v>Malawi</v>
          </cell>
        </row>
        <row r="84">
          <cell r="B84" t="str">
            <v>Maldives</v>
          </cell>
        </row>
        <row r="85">
          <cell r="B85" t="str">
            <v>Mali</v>
          </cell>
        </row>
        <row r="86">
          <cell r="B86" t="str">
            <v>Marshall Islands</v>
          </cell>
        </row>
        <row r="87">
          <cell r="B87" t="str">
            <v>Mauritania</v>
          </cell>
        </row>
        <row r="88">
          <cell r="B88" t="str">
            <v>Micronesia</v>
          </cell>
        </row>
        <row r="89">
          <cell r="B89" t="str">
            <v>Moldova</v>
          </cell>
        </row>
        <row r="90">
          <cell r="B90" t="str">
            <v>Mongolia</v>
          </cell>
        </row>
        <row r="91">
          <cell r="B91" t="str">
            <v>Morocco</v>
          </cell>
        </row>
        <row r="92">
          <cell r="B92" t="str">
            <v>Mozambique</v>
          </cell>
        </row>
        <row r="93">
          <cell r="B93" t="str">
            <v>Myanmar</v>
          </cell>
        </row>
        <row r="94">
          <cell r="B94" t="str">
            <v>Nepal</v>
          </cell>
        </row>
        <row r="95">
          <cell r="B95" t="str">
            <v>Nicaragua</v>
          </cell>
        </row>
        <row r="96">
          <cell r="B96" t="str">
            <v>Niger</v>
          </cell>
        </row>
        <row r="97">
          <cell r="B97" t="str">
            <v>Nigeria</v>
          </cell>
        </row>
        <row r="98">
          <cell r="B98" t="str">
            <v>Pakistan</v>
          </cell>
        </row>
        <row r="99">
          <cell r="B99" t="str">
            <v>Papua New Guinea</v>
          </cell>
        </row>
        <row r="100">
          <cell r="B100" t="str">
            <v>Paraguay</v>
          </cell>
        </row>
        <row r="101">
          <cell r="B101" t="str">
            <v>Philippines</v>
          </cell>
        </row>
        <row r="102">
          <cell r="B102" t="str">
            <v>Rwanda</v>
          </cell>
        </row>
        <row r="103">
          <cell r="B103" t="str">
            <v>Samoa</v>
          </cell>
        </row>
        <row r="104">
          <cell r="B104" t="str">
            <v>Sao Tome e Principe</v>
          </cell>
        </row>
        <row r="105">
          <cell r="B105" t="str">
            <v>Senegal</v>
          </cell>
        </row>
        <row r="106">
          <cell r="B106" t="str">
            <v>Sierra Leone</v>
          </cell>
        </row>
        <row r="107">
          <cell r="B107" t="str">
            <v>Solomon Islands</v>
          </cell>
        </row>
        <row r="108">
          <cell r="B108" t="str">
            <v>Somalia</v>
          </cell>
        </row>
        <row r="109">
          <cell r="B109" t="str">
            <v>Sri Lanka</v>
          </cell>
        </row>
        <row r="110">
          <cell r="B110" t="str">
            <v>Sudan: North</v>
          </cell>
        </row>
        <row r="111">
          <cell r="B111" t="str">
            <v>Sudan: South</v>
          </cell>
        </row>
        <row r="112">
          <cell r="B112" t="str">
            <v>Swaziland</v>
          </cell>
        </row>
        <row r="113">
          <cell r="B113" t="str">
            <v>Syria</v>
          </cell>
        </row>
        <row r="114">
          <cell r="B114" t="str">
            <v>Tajikistan</v>
          </cell>
        </row>
        <row r="115">
          <cell r="B115" t="str">
            <v>Tanzania</v>
          </cell>
        </row>
        <row r="116">
          <cell r="B116" t="str">
            <v>Thailand</v>
          </cell>
        </row>
        <row r="117">
          <cell r="B117" t="str">
            <v>Timor-Leste</v>
          </cell>
        </row>
        <row r="118">
          <cell r="B118" t="str">
            <v>Togo</v>
          </cell>
        </row>
        <row r="119">
          <cell r="B119" t="str">
            <v>Tonga</v>
          </cell>
        </row>
        <row r="120">
          <cell r="B120" t="str">
            <v>Tunisia</v>
          </cell>
        </row>
        <row r="121">
          <cell r="B121" t="str">
            <v>Turkmenistan</v>
          </cell>
        </row>
        <row r="122">
          <cell r="B122" t="str">
            <v>Uganda</v>
          </cell>
        </row>
        <row r="123">
          <cell r="B123" t="str">
            <v>Ukraine</v>
          </cell>
        </row>
        <row r="124">
          <cell r="B124" t="str">
            <v>Uzbekistan</v>
          </cell>
        </row>
        <row r="125">
          <cell r="B125" t="str">
            <v>Vanuatu</v>
          </cell>
        </row>
        <row r="126">
          <cell r="B126" t="str">
            <v>Vietnam</v>
          </cell>
        </row>
        <row r="127">
          <cell r="B127" t="str">
            <v>Yemen</v>
          </cell>
        </row>
        <row r="128">
          <cell r="B128" t="str">
            <v>Zambia</v>
          </cell>
        </row>
        <row r="129">
          <cell r="B129" t="str">
            <v>Zimbabwe</v>
          </cell>
        </row>
      </sheetData>
      <sheetData sheetId="16" refreshError="1"/>
      <sheetData sheetId="17" refreshError="1"/>
      <sheetData sheetId="18" refreshError="1"/>
      <sheetData sheetId="19" refreshError="1"/>
      <sheetData sheetId="20" refreshError="1"/>
      <sheetData sheetId="21">
        <row r="2">
          <cell r="G2">
            <v>12.5</v>
          </cell>
          <cell r="K2">
            <v>13.9</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s"/>
      <sheetName val="Vaccine Portfolio Definition"/>
      <sheetName val="Disease Assumption Input"/>
      <sheetName val="Main"/>
      <sheetName val="Bucket Analysis"/>
      <sheetName val="Disease Landscape Page 1"/>
      <sheetName val="Disease Landscape Page 2"/>
      <sheetName val="Vaccine Landscape"/>
      <sheetName val="Disease Data"/>
      <sheetName val="Lists"/>
      <sheetName val="Bucket Data"/>
      <sheetName val="Country Data"/>
      <sheetName val="Births"/>
      <sheetName val="Surviving Infants"/>
      <sheetName val="DTP3"/>
      <sheetName val="MCV"/>
      <sheetName val="Full Coverage"/>
      <sheetName val="No Population"/>
      <sheetName val="Children 6-7"/>
      <sheetName val="Females 10-11"/>
      <sheetName val="Females 18-19"/>
      <sheetName val="Annual Rabies Cases (1-15)"/>
      <sheetName val="Children 1-4"/>
      <sheetName val="Children 2-5"/>
      <sheetName val="Children 2-9"/>
      <sheetName val="Children 2-15"/>
      <sheetName val="Children 7-15"/>
      <sheetName val="Females 11-14"/>
      <sheetName val="Population 1-29"/>
      <sheetName val="Population 1-49"/>
      <sheetName val="Population 6-49"/>
      <sheetName val="Routine Cholera Target Pop"/>
      <sheetName val="Routine Cholera Pot. Mkt."/>
      <sheetName val="Routine Cholera Pot. Demand"/>
      <sheetName val="Routine Cholera Cntry H Price"/>
      <sheetName val="Routine Cholera Cntry L Price"/>
      <sheetName val="Routine Cholera Cntry HVCost"/>
      <sheetName val="Routine Cholera Cntry LVCost"/>
      <sheetName val="Routine Dengue Target Pop"/>
      <sheetName val="Routine Dengue Pot. Mkt."/>
      <sheetName val="Routine Dengue Pot. Demand"/>
      <sheetName val="Routine Dengue Cntry H Price"/>
      <sheetName val="Routine Dengue Cntry L Price"/>
      <sheetName val="Routine Dengue Cntry HVCost"/>
      <sheetName val="Routine Dengue Cntry LVCost"/>
      <sheetName val="Routine HepA Target Pop"/>
      <sheetName val="Routine HepA Pot. Mkt."/>
      <sheetName val="Routine HepA Pot. Demand"/>
      <sheetName val="Routine HepA Cntry H Price"/>
      <sheetName val="Routine HepA Cntry L Price"/>
      <sheetName val="Routine HepA Cntry HVCost"/>
      <sheetName val="Routine HepA Cntry LVCost"/>
      <sheetName val="Routine HepE Target Pop"/>
      <sheetName val="Routine HepE Pot. Mkt."/>
      <sheetName val="Routine HepE Pot. Demand"/>
      <sheetName val="Routine HepE Cntry H Price"/>
      <sheetName val="Routine HepE Cntry L Price"/>
      <sheetName val="Routine HepE Cntry HVCost"/>
      <sheetName val="Routine HepE Cntry LVCost"/>
      <sheetName val="Routine HPV Pot. Demand"/>
      <sheetName val="Routine HPV Target Pop"/>
      <sheetName val="Routine HPV Pot. Mkt."/>
      <sheetName val="Routine HPV Cntry H Price"/>
      <sheetName val="Routine HPV Cntry L Price"/>
      <sheetName val="Routine HPV Cntry HVCost"/>
      <sheetName val="Routine HPV Cntry LVCost"/>
      <sheetName val="Routine JE Target Pop"/>
      <sheetName val="Routine JE Pot. Mkt."/>
      <sheetName val="Routine JE Pot. Demand"/>
      <sheetName val="Routine JE Cntry H Price"/>
      <sheetName val="Routine JE Cntry L Price"/>
      <sheetName val="Routine JE Cntry HVCost"/>
      <sheetName val="Routine JE Cntry LVCost"/>
      <sheetName val="Routine Malaria Target Pop"/>
      <sheetName val="Routine Malaria Pot. Mkt."/>
      <sheetName val="Routine Malaria Pot. Demand"/>
      <sheetName val="Routine Malaria Cntry H Price"/>
      <sheetName val="Routine Malaria Cntry L Price"/>
      <sheetName val="Routine Malaria Cntry HVCost"/>
      <sheetName val="Routine Malaria Cntry LVCost"/>
      <sheetName val="Routine MenA Target Pop"/>
      <sheetName val="Routine MenA Pot. Mkt."/>
      <sheetName val="Routine MenA Pot. Demand"/>
      <sheetName val="Routine MenA Cntry H Price"/>
      <sheetName val="Routine MenA Cntry L Price"/>
      <sheetName val="Routine MenA Cntry HVCost"/>
      <sheetName val="Routine MenA Cntry LVCost"/>
      <sheetName val="Routine Mumps Target Pop"/>
      <sheetName val="Routine Mumps Pot. Mkt."/>
      <sheetName val="Routine Mumps Pot. Demand"/>
      <sheetName val="Routine Mumps Cntry H Price"/>
      <sheetName val="Routine Mumps Cntry L Price"/>
      <sheetName val="Routine Mumps Cntry HVCost"/>
      <sheetName val="Routine Mumps Cntry LVCost"/>
      <sheetName val="Routine Rabies Target Pop"/>
      <sheetName val="Routine Rabies Pot. Mkt."/>
      <sheetName val="Routine Rabies Pot. Demand"/>
      <sheetName val="Routine Rabies Cntry H Price"/>
      <sheetName val="Routine Rabies Cntry L Price"/>
      <sheetName val="Routine Rabies Cntry HVCost"/>
      <sheetName val="Routine Rabies Cntry LVCost"/>
      <sheetName val="Routine Rubella Target Pop"/>
      <sheetName val="Routine Rubella Pot. Mkt."/>
      <sheetName val="Routine Rubella Pot. Demand"/>
      <sheetName val="Routine Rubella Cntry H Price"/>
      <sheetName val="Routine Rubella Cntry L Price"/>
      <sheetName val="Routine Rubella Cntry HVCost"/>
      <sheetName val="Routine Rubella Cntry LVCost"/>
      <sheetName val="Routine Typhoid Target Pop"/>
      <sheetName val="Routine Typhoid Pot. Mkt."/>
      <sheetName val="Routine Typhoid Pot. Demand"/>
      <sheetName val="Routine Typhoid Cntry H Price"/>
      <sheetName val="Routine Typhoid Cntry L Price"/>
      <sheetName val="Routine Typhoid Cntry HVCost"/>
      <sheetName val="Routine Typhoid Cntry LVCost"/>
      <sheetName val="CatchUp Cholera Target Pop"/>
      <sheetName val="CatchUp Cholera"/>
      <sheetName val="CatchUp Cholera Already Vxed"/>
      <sheetName val="CatchUp Cholera Pot. Mkt."/>
      <sheetName val="CatchUp Cholera Pot. Demand"/>
      <sheetName val="CatchUp Cholera Cntry H Price"/>
      <sheetName val="CatchUp Cholera Cntry L Price"/>
      <sheetName val="CatchUp Cholera Cntry HVCost"/>
      <sheetName val="CatchUp Cholera Cntry LVCost"/>
      <sheetName val="CatchUp Dengue Target Pop"/>
      <sheetName val="CatchUp Dengue"/>
      <sheetName val="CatchUp Dengue Already Vxed"/>
      <sheetName val="CatchUp Dengue Pot. Mkt."/>
      <sheetName val="CatchUp Dengue Pot. Demand"/>
      <sheetName val="CatchUp Dengue Cntry H Price"/>
      <sheetName val="CatchUp Dengue Cntry L Price"/>
      <sheetName val="CatchUp Dengue Cntry HVCost"/>
      <sheetName val="CatchUp Dengue Cntry LVCost"/>
      <sheetName val="CatchUp HepA Target Pop"/>
      <sheetName val="CatchUp HepA"/>
      <sheetName val="CatchUp HepA Already Vxed"/>
      <sheetName val="CatchUp HepA Pot. Mkt."/>
      <sheetName val="CatchUp HepA Pot. Demand"/>
      <sheetName val="CatchUp HepA Cntry H Price"/>
      <sheetName val="CatchUp HepA Cntry L Price"/>
      <sheetName val="CatchUp HepA Cntry HVCost"/>
      <sheetName val="CatchUp HepA Cntry LVCost"/>
      <sheetName val="CatchUp HPV Target Pop"/>
      <sheetName val="CatchUp HPV"/>
      <sheetName val="CatchUp HPV Already Vxed"/>
      <sheetName val="CatchUp HPV Pot. Mkt."/>
      <sheetName val="CatchUp HPV Pot. Demand"/>
      <sheetName val="CatchUp HPV Cntry H Price"/>
      <sheetName val="CatchUp HPV Cntry L Price"/>
      <sheetName val="CatchUp HPV Cntry HVCost"/>
      <sheetName val="CatchUp HPV Cntry LVCost"/>
      <sheetName val="CatchUp JE Target Pop"/>
      <sheetName val="CatchUp JE"/>
      <sheetName val="CatchUp JE Already Vxed"/>
      <sheetName val="CatchUp JE Pot. Mkt."/>
      <sheetName val="CatchUp JE Pot. Demand"/>
      <sheetName val="CatchUp JE Cntry H Price"/>
      <sheetName val="CatchUp JE Cntry L Price"/>
      <sheetName val="CatchUp JE Cntry HVCost"/>
      <sheetName val="CatchUp JE Cntry LVCost"/>
      <sheetName val="CatchUp Malaria Target Pop"/>
      <sheetName val="CatchUp Malaria"/>
      <sheetName val="CatchUp Malaria Already Vxed"/>
      <sheetName val="CatchUp Malaria Pot. Mkt."/>
      <sheetName val="CatchUp Malaria Pot. Demand"/>
      <sheetName val="CatchUp Malaria Cntry H Price"/>
      <sheetName val="CatchUp Malaria Cntry L Price"/>
      <sheetName val="CatchUp Malaria Cntry HVCost"/>
      <sheetName val="CatchUp Malaria Cntry LVCost"/>
      <sheetName val="CatchUp Mumps Target Pop"/>
      <sheetName val="CatchUp Mumps"/>
      <sheetName val="CatchUp Mumps Already Vxed"/>
      <sheetName val="CatchUp Mumps Pot. Mkt."/>
      <sheetName val="CatchUp Mumps Pot. Demand"/>
      <sheetName val="CatchUp Mumps Cntry H Price"/>
      <sheetName val="CatchUp Mumps Cntry L Price"/>
      <sheetName val="CatchUp Mumps Cntry HVCost"/>
      <sheetName val="CatchUp Mumps Cntry LVCost"/>
      <sheetName val="CatchUp Rubella Target Pop"/>
      <sheetName val="CatchUp Rubella"/>
      <sheetName val="CatchUp Rubella Already Vxed"/>
      <sheetName val="CatchUp Rubella Pot. Mkt."/>
      <sheetName val="CatchUp Rubella Pot. Demand"/>
      <sheetName val="CatchUp Rubella Cntry H Price"/>
      <sheetName val="CatchUp Rubella Cntry L Price"/>
      <sheetName val="CatchUp Rubella Cntry HVCost"/>
      <sheetName val="CatchUp Rubella Cntry LVCost"/>
      <sheetName val="CatchUp Typhoid Target Pop"/>
      <sheetName val="CatchUp Typhoid"/>
      <sheetName val="CatchUp Typhoid Already Vxed"/>
      <sheetName val="CatchUp Typhoid Pot. Mkt."/>
      <sheetName val="CatchUp Typhoid Pot. Demand"/>
      <sheetName val="CatchUp Typhoid Cntry H Price"/>
      <sheetName val="CatchUp Typhoid Cntry L Price"/>
      <sheetName val="CatchUp Typhoid Cntry HVCost"/>
      <sheetName val="CatchUp Typhoid Cntry LVCost"/>
      <sheetName val="Campaign Cholera Target Pop"/>
      <sheetName val="Campaign Cholera"/>
      <sheetName val="Campaign Cholera Pot. Demand"/>
      <sheetName val="Campaign Cholera Cntry H Price"/>
      <sheetName val="Campaign Cholera Cntry L Price"/>
      <sheetName val="Campaign Cholera Cntry HVCost"/>
      <sheetName val="Campaign Cholera Cntry LVCost"/>
      <sheetName val="Campaign Dengue Target Pop"/>
      <sheetName val="Campaign Dengue"/>
      <sheetName val="Campaign Dengue Pot. Demand"/>
      <sheetName val="Campaign Dengue Cntry H Price"/>
      <sheetName val="Campaign Dengue Cntry L Price"/>
      <sheetName val="Campaign Dengue Cntry HVCost"/>
      <sheetName val="Campaign Dengue Cntry LVCost"/>
      <sheetName val="Campaign MenA Target Pop"/>
      <sheetName val="Campaign MenA"/>
      <sheetName val="Campaign MenA Pot. Demand"/>
      <sheetName val="Campaign MenA Cntry H Price"/>
      <sheetName val="Campaign MenA Cntry L Price"/>
      <sheetName val="Campaign MenA Cntry HVCost"/>
      <sheetName val="Campaign MenA Cntry LVCost"/>
      <sheetName val="Campaign Typhoid Target Pop"/>
      <sheetName val="Campaign Typhoid"/>
      <sheetName val="Campaign Typhoid Pot. Demand"/>
      <sheetName val="Campaign Typhoid Cntry H Price"/>
      <sheetName val="Campaign Typhoid Cntry L Price"/>
      <sheetName val="Campaign Typhoid Cntry HVCost"/>
      <sheetName val="Campaign Typhoid Cntry LVCost"/>
      <sheetName val="No Demand"/>
      <sheetName val="Sheet1"/>
    </sheetNames>
    <sheetDataSet>
      <sheetData sheetId="0">
        <row r="4">
          <cell r="E4">
            <v>2009</v>
          </cell>
          <cell r="L4">
            <v>12</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SDF"/>
      <sheetName val="Input_GAVI doses"/>
      <sheetName val="Calc_SDF"/>
      <sheetName val="Calc_Growth"/>
      <sheetName val="Output_detailed"/>
      <sheetName val="Output_summary"/>
      <sheetName val="Output_country"/>
    </sheetNames>
    <sheetDataSet>
      <sheetData sheetId="0"/>
      <sheetData sheetId="1">
        <row r="7">
          <cell r="CD7" t="str">
            <v>Approved</v>
          </cell>
        </row>
        <row r="8">
          <cell r="CD8" t="str">
            <v>Conditional</v>
          </cell>
        </row>
        <row r="9">
          <cell r="CD9" t="str">
            <v>New application</v>
          </cell>
        </row>
        <row r="10">
          <cell r="CD10" t="str">
            <v>No application</v>
          </cell>
        </row>
      </sheetData>
      <sheetData sheetId="2"/>
      <sheetData sheetId="3"/>
      <sheetData sheetId="4">
        <row r="10">
          <cell r="D10" t="str">
            <v>Afghanistan</v>
          </cell>
        </row>
        <row r="11">
          <cell r="D11" t="str">
            <v>Albania</v>
          </cell>
        </row>
        <row r="12">
          <cell r="D12" t="str">
            <v>Angola</v>
          </cell>
        </row>
        <row r="13">
          <cell r="D13" t="str">
            <v>Armenia</v>
          </cell>
        </row>
        <row r="14">
          <cell r="D14" t="str">
            <v>Azerbaijan</v>
          </cell>
        </row>
        <row r="15">
          <cell r="D15" t="str">
            <v>Bangladesh</v>
          </cell>
        </row>
        <row r="16">
          <cell r="D16" t="str">
            <v>Belize</v>
          </cell>
        </row>
        <row r="17">
          <cell r="D17" t="str">
            <v>Benin</v>
          </cell>
        </row>
        <row r="18">
          <cell r="D18" t="str">
            <v>Bhutan</v>
          </cell>
        </row>
        <row r="19">
          <cell r="D19" t="str">
            <v>Bolivia</v>
          </cell>
        </row>
        <row r="20">
          <cell r="D20" t="str">
            <v>Burkina Faso</v>
          </cell>
        </row>
        <row r="21">
          <cell r="D21" t="str">
            <v>Burundi</v>
          </cell>
        </row>
        <row r="22">
          <cell r="D22" t="str">
            <v>Cambodia</v>
          </cell>
        </row>
        <row r="23">
          <cell r="D23" t="str">
            <v>Cameroon</v>
          </cell>
        </row>
        <row r="24">
          <cell r="D24" t="str">
            <v>Cape Verde</v>
          </cell>
        </row>
        <row r="25">
          <cell r="D25" t="str">
            <v>Central African Republic</v>
          </cell>
        </row>
        <row r="26">
          <cell r="D26" t="str">
            <v>Chad</v>
          </cell>
        </row>
        <row r="27">
          <cell r="D27" t="str">
            <v>China</v>
          </cell>
        </row>
        <row r="28">
          <cell r="D28" t="str">
            <v>Comoros</v>
          </cell>
        </row>
        <row r="29">
          <cell r="D29" t="str">
            <v>Congo, DR</v>
          </cell>
        </row>
        <row r="30">
          <cell r="D30" t="str">
            <v>Congo, Rep.</v>
          </cell>
        </row>
        <row r="31">
          <cell r="D31" t="str">
            <v>Cote d'Ivoire</v>
          </cell>
        </row>
        <row r="32">
          <cell r="D32" t="str">
            <v>Cuba</v>
          </cell>
        </row>
        <row r="33">
          <cell r="D33" t="str">
            <v>Djibouti</v>
          </cell>
        </row>
        <row r="34">
          <cell r="D34" t="str">
            <v>Ecuador</v>
          </cell>
        </row>
        <row r="35">
          <cell r="D35" t="str">
            <v>Egypt</v>
          </cell>
        </row>
        <row r="36">
          <cell r="D36" t="str">
            <v>El Salvador</v>
          </cell>
        </row>
        <row r="37">
          <cell r="D37" t="str">
            <v>Eritrea</v>
          </cell>
        </row>
        <row r="38">
          <cell r="D38" t="str">
            <v>Ethiopia</v>
          </cell>
        </row>
        <row r="39">
          <cell r="D39" t="str">
            <v>Gambia</v>
          </cell>
        </row>
        <row r="40">
          <cell r="D40" t="str">
            <v>Georgia</v>
          </cell>
        </row>
        <row r="41">
          <cell r="D41" t="str">
            <v>Ghana</v>
          </cell>
        </row>
        <row r="42">
          <cell r="D42" t="str">
            <v>Guatemala</v>
          </cell>
        </row>
        <row r="43">
          <cell r="D43" t="str">
            <v>Guinea</v>
          </cell>
        </row>
        <row r="44">
          <cell r="D44" t="str">
            <v>Guinea-Bissau</v>
          </cell>
        </row>
        <row r="45">
          <cell r="D45" t="str">
            <v>Guyana</v>
          </cell>
        </row>
        <row r="46">
          <cell r="D46" t="str">
            <v>Haiti</v>
          </cell>
        </row>
        <row r="47">
          <cell r="D47" t="str">
            <v>Honduras</v>
          </cell>
        </row>
        <row r="48">
          <cell r="D48" t="str">
            <v>India: Andhra Pradesh</v>
          </cell>
        </row>
        <row r="49">
          <cell r="D49" t="str">
            <v>India: Assam</v>
          </cell>
        </row>
        <row r="50">
          <cell r="D50" t="str">
            <v>India: Bihar</v>
          </cell>
        </row>
        <row r="51">
          <cell r="D51" t="str">
            <v>India: Chandigarh</v>
          </cell>
        </row>
        <row r="52">
          <cell r="D52" t="str">
            <v>India: Chhatisgarh</v>
          </cell>
        </row>
        <row r="53">
          <cell r="D53" t="str">
            <v>India: Dadra &amp; Nagar Haveli</v>
          </cell>
        </row>
        <row r="54">
          <cell r="D54" t="str">
            <v>India: Daman &amp; Diu</v>
          </cell>
        </row>
        <row r="55">
          <cell r="D55" t="str">
            <v>India: Delhi</v>
          </cell>
        </row>
        <row r="56">
          <cell r="D56" t="str">
            <v>India: Goa</v>
          </cell>
        </row>
        <row r="57">
          <cell r="D57" t="str">
            <v>India: Gujarat</v>
          </cell>
        </row>
        <row r="58">
          <cell r="D58" t="str">
            <v>India: Haryana</v>
          </cell>
        </row>
        <row r="59">
          <cell r="D59" t="str">
            <v>India: Himachal Pradesh</v>
          </cell>
        </row>
        <row r="60">
          <cell r="D60" t="str">
            <v>India: Jammu &amp; Kashmir</v>
          </cell>
        </row>
        <row r="61">
          <cell r="D61" t="str">
            <v>India: Jharkhand</v>
          </cell>
        </row>
        <row r="62">
          <cell r="D62" t="str">
            <v>India: Karnataka</v>
          </cell>
        </row>
        <row r="63">
          <cell r="D63" t="str">
            <v>India: Kerala</v>
          </cell>
        </row>
        <row r="64">
          <cell r="D64" t="str">
            <v>India: Madhya Pradesh</v>
          </cell>
        </row>
        <row r="65">
          <cell r="D65" t="str">
            <v>India: Maharashtra</v>
          </cell>
        </row>
        <row r="66">
          <cell r="D66" t="str">
            <v>India: Northeast States</v>
          </cell>
        </row>
        <row r="67">
          <cell r="D67" t="str">
            <v>India: Orissa</v>
          </cell>
        </row>
        <row r="68">
          <cell r="D68" t="str">
            <v>India: Pondicherry</v>
          </cell>
        </row>
        <row r="69">
          <cell r="D69" t="str">
            <v>India: Punjab</v>
          </cell>
        </row>
        <row r="70">
          <cell r="D70" t="str">
            <v>India: Rajasthan</v>
          </cell>
        </row>
        <row r="71">
          <cell r="D71" t="str">
            <v>India: Tamil Nadu</v>
          </cell>
        </row>
        <row r="72">
          <cell r="D72" t="str">
            <v>India: Uttar Pradesh</v>
          </cell>
        </row>
        <row r="73">
          <cell r="D73" t="str">
            <v>India: Uttaranchal</v>
          </cell>
        </row>
        <row r="74">
          <cell r="D74" t="str">
            <v>India: West Bengal</v>
          </cell>
        </row>
        <row r="75">
          <cell r="D75" t="str">
            <v>Indonesia</v>
          </cell>
        </row>
        <row r="76">
          <cell r="D76" t="str">
            <v>Iran</v>
          </cell>
        </row>
        <row r="77">
          <cell r="D77" t="str">
            <v>Iraq</v>
          </cell>
        </row>
        <row r="78">
          <cell r="D78" t="str">
            <v>Jordan</v>
          </cell>
        </row>
        <row r="79">
          <cell r="D79" t="str">
            <v>Kenya</v>
          </cell>
        </row>
        <row r="80">
          <cell r="D80" t="str">
            <v>Kiribati</v>
          </cell>
        </row>
        <row r="81">
          <cell r="D81" t="str">
            <v>Korea, DPR</v>
          </cell>
        </row>
        <row r="82">
          <cell r="D82" t="str">
            <v>Kosovo</v>
          </cell>
        </row>
        <row r="83">
          <cell r="D83" t="str">
            <v>Kyrgyzstan</v>
          </cell>
        </row>
        <row r="84">
          <cell r="D84" t="str">
            <v>Lao PDR</v>
          </cell>
        </row>
        <row r="85">
          <cell r="D85" t="str">
            <v>Lesotho</v>
          </cell>
        </row>
        <row r="86">
          <cell r="D86" t="str">
            <v>Liberia</v>
          </cell>
        </row>
        <row r="87">
          <cell r="D87" t="str">
            <v>Madagascar</v>
          </cell>
        </row>
        <row r="88">
          <cell r="D88" t="str">
            <v>Malawi</v>
          </cell>
        </row>
        <row r="89">
          <cell r="D89" t="str">
            <v>Maldives</v>
          </cell>
        </row>
        <row r="90">
          <cell r="D90" t="str">
            <v>Mali</v>
          </cell>
        </row>
        <row r="91">
          <cell r="D91" t="str">
            <v>Marshall Islands</v>
          </cell>
        </row>
        <row r="92">
          <cell r="D92" t="str">
            <v>Mauritania</v>
          </cell>
        </row>
        <row r="93">
          <cell r="D93" t="str">
            <v>Micronesia</v>
          </cell>
        </row>
        <row r="94">
          <cell r="D94" t="str">
            <v>Moldova</v>
          </cell>
        </row>
        <row r="95">
          <cell r="D95" t="str">
            <v>Mongolia</v>
          </cell>
        </row>
        <row r="96">
          <cell r="D96" t="str">
            <v>Morocco</v>
          </cell>
        </row>
        <row r="97">
          <cell r="D97" t="str">
            <v>Mozambique</v>
          </cell>
        </row>
        <row r="98">
          <cell r="D98" t="str">
            <v>Myanmar</v>
          </cell>
        </row>
        <row r="99">
          <cell r="D99" t="str">
            <v>Nepal</v>
          </cell>
        </row>
        <row r="100">
          <cell r="D100" t="str">
            <v>Nicaragua</v>
          </cell>
        </row>
        <row r="101">
          <cell r="D101" t="str">
            <v>Niger</v>
          </cell>
        </row>
        <row r="102">
          <cell r="D102" t="str">
            <v>Nigeria</v>
          </cell>
        </row>
        <row r="103">
          <cell r="D103" t="str">
            <v>Pakistan</v>
          </cell>
        </row>
        <row r="104">
          <cell r="D104" t="str">
            <v>Papua New Guinea</v>
          </cell>
        </row>
        <row r="105">
          <cell r="D105" t="str">
            <v>Paraguay</v>
          </cell>
        </row>
        <row r="106">
          <cell r="D106" t="str">
            <v>Philippines</v>
          </cell>
        </row>
        <row r="107">
          <cell r="D107" t="str">
            <v>Rwanda</v>
          </cell>
        </row>
        <row r="108">
          <cell r="D108" t="str">
            <v>Samoa</v>
          </cell>
        </row>
        <row r="109">
          <cell r="D109" t="str">
            <v>Sao Tome e Principe</v>
          </cell>
        </row>
        <row r="110">
          <cell r="D110" t="str">
            <v>Senegal</v>
          </cell>
        </row>
        <row r="111">
          <cell r="D111" t="str">
            <v>Sierra Leone</v>
          </cell>
        </row>
        <row r="112">
          <cell r="D112" t="str">
            <v>Solomon Islands</v>
          </cell>
        </row>
        <row r="113">
          <cell r="D113" t="str">
            <v>Somalia</v>
          </cell>
        </row>
        <row r="114">
          <cell r="D114" t="str">
            <v>Sri Lanka</v>
          </cell>
        </row>
        <row r="115">
          <cell r="D115" t="str">
            <v>Sudan: North</v>
          </cell>
        </row>
        <row r="116">
          <cell r="D116" t="str">
            <v>Sudan: South</v>
          </cell>
        </row>
        <row r="117">
          <cell r="D117" t="str">
            <v>Swaziland</v>
          </cell>
        </row>
        <row r="118">
          <cell r="D118" t="str">
            <v>Syria</v>
          </cell>
        </row>
        <row r="119">
          <cell r="D119" t="str">
            <v>Tajikistan</v>
          </cell>
        </row>
        <row r="120">
          <cell r="D120" t="str">
            <v>Tanzania</v>
          </cell>
        </row>
        <row r="121">
          <cell r="D121" t="str">
            <v>Thailand</v>
          </cell>
        </row>
        <row r="122">
          <cell r="D122" t="str">
            <v>Timor-Leste</v>
          </cell>
        </row>
        <row r="123">
          <cell r="D123" t="str">
            <v>Togo</v>
          </cell>
        </row>
        <row r="124">
          <cell r="D124" t="str">
            <v>Tonga</v>
          </cell>
        </row>
        <row r="125">
          <cell r="D125" t="str">
            <v>Tunisia</v>
          </cell>
        </row>
        <row r="126">
          <cell r="D126" t="str">
            <v>Turkmenistan</v>
          </cell>
        </row>
        <row r="127">
          <cell r="D127" t="str">
            <v>Uganda</v>
          </cell>
        </row>
        <row r="128">
          <cell r="D128" t="str">
            <v>Ukraine</v>
          </cell>
        </row>
        <row r="129">
          <cell r="D129" t="str">
            <v>Uzbekistan</v>
          </cell>
        </row>
        <row r="130">
          <cell r="D130" t="str">
            <v>Vanuatu</v>
          </cell>
        </row>
        <row r="131">
          <cell r="D131" t="str">
            <v>Vietnam</v>
          </cell>
        </row>
        <row r="132">
          <cell r="D132" t="str">
            <v>Yemen</v>
          </cell>
        </row>
        <row r="133">
          <cell r="D133" t="str">
            <v>Zambia</v>
          </cell>
        </row>
        <row r="134">
          <cell r="D134" t="str">
            <v>Zimbabwe</v>
          </cell>
        </row>
      </sheetData>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2yo_Pop"/>
      <sheetName val="1-15 Pop"/>
      <sheetName val="Price"/>
      <sheetName val="Copay"/>
      <sheetName val="Shipments"/>
      <sheetName val="Total_adjusted_forecast"/>
      <sheetName val="GAVI_adjusted_forecast"/>
      <sheetName val="Boost"/>
      <sheetName val="Qualification"/>
      <sheetName val="Coverage"/>
      <sheetName val="Catchup"/>
      <sheetName val="Overview"/>
      <sheetName val="Intro"/>
      <sheetName val="Sequence"/>
      <sheetName val="Vaccines"/>
      <sheetName val="Uptake"/>
      <sheetName val="Forecast"/>
      <sheetName val="Financials"/>
      <sheetName val="Impact"/>
      <sheetName val="Country Output"/>
      <sheetName val="Demand"/>
      <sheetName val="Supply"/>
      <sheetName val="Detail by country"/>
      <sheetName val="Coverage &amp; Vaccinated"/>
      <sheetName val="GAVI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C5" t="str">
            <v>1.0</v>
          </cell>
        </row>
        <row r="7">
          <cell r="C7" t="str">
            <v>Measles</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griffiths@unicef.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sheetPr>
  <dimension ref="B1:Q640"/>
  <sheetViews>
    <sheetView showGridLines="0" zoomScale="60" zoomScaleNormal="60" workbookViewId="0">
      <selection activeCell="L16" sqref="L16"/>
    </sheetView>
  </sheetViews>
  <sheetFormatPr defaultColWidth="10.33203125" defaultRowHeight="15.6" x14ac:dyDescent="0.3"/>
  <cols>
    <col min="1" max="3" width="10.33203125" style="228"/>
    <col min="4" max="4" width="13" style="228" customWidth="1"/>
    <col min="5" max="6" width="10.33203125" style="228"/>
    <col min="7" max="7" width="13.88671875" style="228" customWidth="1"/>
    <col min="8" max="16384" width="10.33203125" style="228"/>
  </cols>
  <sheetData>
    <row r="1" spans="2:17" s="223" customFormat="1" ht="48.75" customHeight="1" x14ac:dyDescent="1.2">
      <c r="B1" s="256" t="s">
        <v>230</v>
      </c>
      <c r="C1" s="256"/>
      <c r="D1" s="256"/>
      <c r="E1" s="224"/>
      <c r="F1" s="256"/>
      <c r="G1" s="256"/>
      <c r="H1" s="256"/>
      <c r="I1" s="256"/>
      <c r="J1" s="256"/>
      <c r="K1" s="256"/>
      <c r="L1" s="256"/>
      <c r="M1" s="256"/>
      <c r="N1" s="256"/>
      <c r="O1" s="256"/>
      <c r="P1" s="256"/>
      <c r="Q1" s="256"/>
    </row>
    <row r="2" spans="2:17" s="226" customFormat="1" ht="18" x14ac:dyDescent="0.3">
      <c r="B2" s="225" t="s">
        <v>231</v>
      </c>
    </row>
    <row r="3" spans="2:17" s="226" customFormat="1" ht="21" customHeight="1" x14ac:dyDescent="0.3">
      <c r="B3" s="227"/>
    </row>
    <row r="17" spans="2:12" x14ac:dyDescent="0.3">
      <c r="F17" s="229"/>
      <c r="H17" s="230"/>
      <c r="I17" s="230"/>
    </row>
    <row r="18" spans="2:12" x14ac:dyDescent="0.3">
      <c r="E18" s="229"/>
      <c r="F18" s="229"/>
      <c r="G18" s="229"/>
      <c r="H18" s="230"/>
      <c r="I18" s="230"/>
    </row>
    <row r="19" spans="2:12" x14ac:dyDescent="0.3">
      <c r="E19" s="229"/>
      <c r="F19" s="230"/>
      <c r="G19" s="230"/>
      <c r="H19" s="230"/>
      <c r="I19" s="230"/>
    </row>
    <row r="20" spans="2:12" x14ac:dyDescent="0.3">
      <c r="E20" s="229"/>
      <c r="F20" s="230"/>
      <c r="G20" s="230"/>
      <c r="H20" s="230"/>
      <c r="I20" s="230"/>
    </row>
    <row r="21" spans="2:12" x14ac:dyDescent="0.3">
      <c r="E21" s="229"/>
      <c r="F21" s="230"/>
      <c r="G21" s="230"/>
      <c r="H21" s="230"/>
      <c r="I21" s="230"/>
    </row>
    <row r="22" spans="2:12" x14ac:dyDescent="0.3">
      <c r="E22" s="229"/>
      <c r="F22" s="230"/>
      <c r="G22" s="230"/>
      <c r="H22" s="230"/>
      <c r="I22" s="230"/>
    </row>
    <row r="23" spans="2:12" x14ac:dyDescent="0.3">
      <c r="E23" s="229"/>
      <c r="F23" s="230"/>
      <c r="G23" s="230"/>
      <c r="H23" s="230"/>
      <c r="I23" s="230"/>
    </row>
    <row r="24" spans="2:12" x14ac:dyDescent="0.3">
      <c r="E24" s="229"/>
      <c r="F24" s="230"/>
      <c r="G24" s="230"/>
      <c r="H24" s="230"/>
      <c r="I24" s="230"/>
    </row>
    <row r="25" spans="2:12" x14ac:dyDescent="0.3">
      <c r="E25" s="230"/>
      <c r="F25" s="230"/>
      <c r="G25" s="230"/>
      <c r="H25" s="230"/>
      <c r="I25" s="230"/>
    </row>
    <row r="26" spans="2:12" x14ac:dyDescent="0.3">
      <c r="E26" s="231"/>
      <c r="F26" s="230"/>
      <c r="G26" s="230"/>
      <c r="H26" s="230"/>
      <c r="I26" s="230"/>
    </row>
    <row r="27" spans="2:12" x14ac:dyDescent="0.3">
      <c r="I27" s="232"/>
      <c r="L27" s="232"/>
    </row>
    <row r="28" spans="2:12" x14ac:dyDescent="0.3">
      <c r="H28" s="233"/>
      <c r="K28" s="233"/>
    </row>
    <row r="31" spans="2:12" x14ac:dyDescent="0.3">
      <c r="B31" s="230" t="s">
        <v>173</v>
      </c>
      <c r="D31" s="234">
        <v>1.1000000000000001</v>
      </c>
    </row>
    <row r="32" spans="2:12" x14ac:dyDescent="0.3">
      <c r="B32" s="230" t="s">
        <v>174</v>
      </c>
      <c r="C32" s="230"/>
      <c r="D32" s="235" t="s">
        <v>278</v>
      </c>
    </row>
    <row r="33" spans="2:4" x14ac:dyDescent="0.3">
      <c r="B33" s="230" t="s">
        <v>175</v>
      </c>
      <c r="D33" s="230" t="s">
        <v>178</v>
      </c>
    </row>
    <row r="34" spans="2:4" x14ac:dyDescent="0.3">
      <c r="B34" s="230" t="s">
        <v>176</v>
      </c>
      <c r="D34" s="236" t="s">
        <v>179</v>
      </c>
    </row>
    <row r="36" spans="2:4" s="237" customFormat="1" x14ac:dyDescent="0.3"/>
    <row r="37" spans="2:4" s="237" customFormat="1" x14ac:dyDescent="0.3"/>
    <row r="38" spans="2:4" s="237" customFormat="1" x14ac:dyDescent="0.3"/>
    <row r="39" spans="2:4" s="237" customFormat="1" x14ac:dyDescent="0.3"/>
    <row r="40" spans="2:4" s="237" customFormat="1" x14ac:dyDescent="0.3"/>
    <row r="41" spans="2:4" s="237" customFormat="1" x14ac:dyDescent="0.3"/>
    <row r="42" spans="2:4" s="237" customFormat="1" x14ac:dyDescent="0.3"/>
    <row r="43" spans="2:4" s="237" customFormat="1" x14ac:dyDescent="0.3"/>
    <row r="44" spans="2:4" s="237" customFormat="1" x14ac:dyDescent="0.3"/>
    <row r="45" spans="2:4" s="237" customFormat="1" x14ac:dyDescent="0.3"/>
    <row r="46" spans="2:4" s="237" customFormat="1" x14ac:dyDescent="0.3"/>
    <row r="47" spans="2:4" s="237" customFormat="1" x14ac:dyDescent="0.3"/>
    <row r="48" spans="2:4" s="237" customFormat="1" x14ac:dyDescent="0.3"/>
    <row r="49" s="237" customFormat="1" x14ac:dyDescent="0.3"/>
    <row r="50" s="237" customFormat="1" x14ac:dyDescent="0.3"/>
    <row r="51" s="237" customFormat="1" x14ac:dyDescent="0.3"/>
    <row r="52" s="237" customFormat="1" x14ac:dyDescent="0.3"/>
    <row r="53" s="237" customFormat="1" x14ac:dyDescent="0.3"/>
    <row r="54" s="237" customFormat="1" x14ac:dyDescent="0.3"/>
    <row r="55" s="237" customFormat="1" x14ac:dyDescent="0.3"/>
    <row r="56" s="237" customFormat="1" x14ac:dyDescent="0.3"/>
    <row r="57" s="237" customFormat="1" x14ac:dyDescent="0.3"/>
    <row r="58" s="237" customFormat="1" x14ac:dyDescent="0.3"/>
    <row r="59" s="237" customFormat="1" x14ac:dyDescent="0.3"/>
    <row r="60" s="237" customFormat="1" x14ac:dyDescent="0.3"/>
    <row r="61" s="237" customFormat="1" x14ac:dyDescent="0.3"/>
    <row r="62" s="237" customFormat="1" x14ac:dyDescent="0.3"/>
    <row r="63" s="237" customFormat="1" x14ac:dyDescent="0.3"/>
    <row r="64" s="237" customFormat="1" x14ac:dyDescent="0.3"/>
    <row r="65" s="237" customFormat="1" x14ac:dyDescent="0.3"/>
    <row r="66" s="237" customFormat="1" x14ac:dyDescent="0.3"/>
    <row r="67" s="237" customFormat="1" x14ac:dyDescent="0.3"/>
    <row r="68" s="237" customFormat="1" x14ac:dyDescent="0.3"/>
    <row r="69" s="237" customFormat="1" x14ac:dyDescent="0.3"/>
    <row r="70" s="237" customFormat="1" x14ac:dyDescent="0.3"/>
    <row r="71" s="237" customFormat="1" x14ac:dyDescent="0.3"/>
    <row r="72" s="237" customFormat="1" x14ac:dyDescent="0.3"/>
    <row r="73" s="237" customFormat="1" x14ac:dyDescent="0.3"/>
    <row r="74" s="237" customFormat="1" x14ac:dyDescent="0.3"/>
    <row r="75" s="237" customFormat="1" x14ac:dyDescent="0.3"/>
    <row r="76" s="237" customFormat="1" x14ac:dyDescent="0.3"/>
    <row r="77" s="237" customFormat="1" x14ac:dyDescent="0.3"/>
    <row r="78" s="237" customFormat="1" x14ac:dyDescent="0.3"/>
    <row r="79" s="237" customFormat="1" x14ac:dyDescent="0.3"/>
    <row r="80" s="237" customFormat="1" x14ac:dyDescent="0.3"/>
    <row r="81" s="237" customFormat="1" x14ac:dyDescent="0.3"/>
    <row r="82" s="237" customFormat="1" x14ac:dyDescent="0.3"/>
    <row r="83" s="237" customFormat="1" x14ac:dyDescent="0.3"/>
    <row r="84" s="237" customFormat="1" x14ac:dyDescent="0.3"/>
    <row r="85" s="237" customFormat="1" x14ac:dyDescent="0.3"/>
    <row r="86" s="237" customFormat="1" x14ac:dyDescent="0.3"/>
    <row r="87" s="237" customFormat="1" x14ac:dyDescent="0.3"/>
    <row r="88" s="237" customFormat="1" x14ac:dyDescent="0.3"/>
    <row r="89" s="237" customFormat="1" x14ac:dyDescent="0.3"/>
    <row r="90" s="237" customFormat="1" x14ac:dyDescent="0.3"/>
    <row r="91" s="237" customFormat="1" x14ac:dyDescent="0.3"/>
    <row r="92" s="237" customFormat="1" x14ac:dyDescent="0.3"/>
    <row r="93" s="237" customFormat="1" x14ac:dyDescent="0.3"/>
    <row r="94" s="237" customFormat="1" x14ac:dyDescent="0.3"/>
    <row r="95" s="237" customFormat="1" x14ac:dyDescent="0.3"/>
    <row r="96" s="237" customFormat="1" x14ac:dyDescent="0.3"/>
    <row r="97" s="237" customFormat="1" x14ac:dyDescent="0.3"/>
    <row r="98" s="237" customFormat="1" x14ac:dyDescent="0.3"/>
    <row r="99" s="237" customFormat="1" x14ac:dyDescent="0.3"/>
    <row r="100" s="237" customFormat="1" x14ac:dyDescent="0.3"/>
    <row r="101" s="237" customFormat="1" x14ac:dyDescent="0.3"/>
    <row r="102" s="237" customFormat="1" x14ac:dyDescent="0.3"/>
    <row r="103" s="237" customFormat="1" x14ac:dyDescent="0.3"/>
    <row r="104" s="237" customFormat="1" x14ac:dyDescent="0.3"/>
    <row r="105" s="237" customFormat="1" x14ac:dyDescent="0.3"/>
    <row r="106" s="237" customFormat="1" x14ac:dyDescent="0.3"/>
    <row r="107" s="237" customFormat="1" x14ac:dyDescent="0.3"/>
    <row r="108" s="237" customFormat="1" x14ac:dyDescent="0.3"/>
    <row r="109" s="237" customFormat="1" x14ac:dyDescent="0.3"/>
    <row r="110" s="237" customFormat="1" x14ac:dyDescent="0.3"/>
    <row r="111" s="237" customFormat="1" x14ac:dyDescent="0.3"/>
    <row r="112" s="237" customFormat="1" x14ac:dyDescent="0.3"/>
    <row r="113" s="237" customFormat="1" x14ac:dyDescent="0.3"/>
    <row r="114" s="237" customFormat="1" x14ac:dyDescent="0.3"/>
    <row r="115" s="237" customFormat="1" x14ac:dyDescent="0.3"/>
    <row r="116" s="237" customFormat="1" x14ac:dyDescent="0.3"/>
    <row r="117" s="237" customFormat="1" x14ac:dyDescent="0.3"/>
    <row r="118" s="237" customFormat="1" x14ac:dyDescent="0.3"/>
    <row r="119" s="237" customFormat="1" x14ac:dyDescent="0.3"/>
    <row r="120" s="237" customFormat="1" x14ac:dyDescent="0.3"/>
    <row r="121" s="237" customFormat="1" x14ac:dyDescent="0.3"/>
    <row r="122" s="237" customFormat="1" x14ac:dyDescent="0.3"/>
    <row r="123" s="237" customFormat="1" x14ac:dyDescent="0.3"/>
    <row r="124" s="237" customFormat="1" x14ac:dyDescent="0.3"/>
    <row r="125" s="237" customFormat="1" x14ac:dyDescent="0.3"/>
    <row r="126" s="237" customFormat="1" x14ac:dyDescent="0.3"/>
    <row r="127" s="237" customFormat="1" x14ac:dyDescent="0.3"/>
    <row r="128" s="237" customFormat="1" x14ac:dyDescent="0.3"/>
    <row r="129" s="237" customFormat="1" x14ac:dyDescent="0.3"/>
    <row r="130" s="237" customFormat="1" x14ac:dyDescent="0.3"/>
    <row r="131" s="237" customFormat="1" x14ac:dyDescent="0.3"/>
    <row r="132" s="237" customFormat="1" x14ac:dyDescent="0.3"/>
    <row r="133" s="237" customFormat="1" x14ac:dyDescent="0.3"/>
    <row r="134" s="237" customFormat="1" x14ac:dyDescent="0.3"/>
    <row r="135" s="237" customFormat="1" x14ac:dyDescent="0.3"/>
    <row r="136" s="237" customFormat="1" x14ac:dyDescent="0.3"/>
    <row r="137" s="237" customFormat="1" x14ac:dyDescent="0.3"/>
    <row r="138" s="237" customFormat="1" x14ac:dyDescent="0.3"/>
    <row r="139" s="237" customFormat="1" x14ac:dyDescent="0.3"/>
    <row r="140" s="237" customFormat="1" x14ac:dyDescent="0.3"/>
    <row r="141" s="237" customFormat="1" x14ac:dyDescent="0.3"/>
    <row r="142" s="237" customFormat="1" x14ac:dyDescent="0.3"/>
    <row r="143" s="237" customFormat="1" x14ac:dyDescent="0.3"/>
    <row r="144" s="237" customFormat="1" x14ac:dyDescent="0.3"/>
    <row r="145" s="237" customFormat="1" x14ac:dyDescent="0.3"/>
    <row r="146" s="237" customFormat="1" x14ac:dyDescent="0.3"/>
    <row r="147" s="237" customFormat="1" x14ac:dyDescent="0.3"/>
    <row r="148" s="237" customFormat="1" x14ac:dyDescent="0.3"/>
    <row r="149" s="237" customFormat="1" x14ac:dyDescent="0.3"/>
    <row r="150" s="237" customFormat="1" x14ac:dyDescent="0.3"/>
    <row r="151" s="237" customFormat="1" x14ac:dyDescent="0.3"/>
    <row r="152" s="237" customFormat="1" x14ac:dyDescent="0.3"/>
    <row r="153" s="237" customFormat="1" x14ac:dyDescent="0.3"/>
    <row r="154" s="237" customFormat="1" x14ac:dyDescent="0.3"/>
    <row r="155" s="237" customFormat="1" x14ac:dyDescent="0.3"/>
    <row r="156" s="237" customFormat="1" x14ac:dyDescent="0.3"/>
    <row r="157" s="237" customFormat="1" x14ac:dyDescent="0.3"/>
    <row r="158" s="237" customFormat="1" x14ac:dyDescent="0.3"/>
    <row r="159" s="237" customFormat="1" x14ac:dyDescent="0.3"/>
    <row r="160" s="237" customFormat="1" x14ac:dyDescent="0.3"/>
    <row r="161" s="237" customFormat="1" x14ac:dyDescent="0.3"/>
    <row r="162" s="237" customFormat="1" x14ac:dyDescent="0.3"/>
    <row r="163" s="237" customFormat="1" x14ac:dyDescent="0.3"/>
    <row r="164" s="237" customFormat="1" x14ac:dyDescent="0.3"/>
    <row r="165" s="237" customFormat="1" x14ac:dyDescent="0.3"/>
    <row r="166" s="237" customFormat="1" x14ac:dyDescent="0.3"/>
    <row r="167" s="237" customFormat="1" x14ac:dyDescent="0.3"/>
    <row r="168" s="237" customFormat="1" x14ac:dyDescent="0.3"/>
    <row r="169" s="237" customFormat="1" x14ac:dyDescent="0.3"/>
    <row r="170" s="237" customFormat="1" x14ac:dyDescent="0.3"/>
    <row r="171" s="237" customFormat="1" x14ac:dyDescent="0.3"/>
    <row r="172" s="237" customFormat="1" x14ac:dyDescent="0.3"/>
    <row r="173" s="237" customFormat="1" x14ac:dyDescent="0.3"/>
    <row r="174" s="237" customFormat="1" x14ac:dyDescent="0.3"/>
    <row r="175" s="237" customFormat="1" x14ac:dyDescent="0.3"/>
    <row r="176" s="237" customFormat="1" x14ac:dyDescent="0.3"/>
    <row r="177" s="237" customFormat="1" x14ac:dyDescent="0.3"/>
    <row r="178" s="237" customFormat="1" x14ac:dyDescent="0.3"/>
    <row r="179" s="237" customFormat="1" x14ac:dyDescent="0.3"/>
    <row r="180" s="237" customFormat="1" x14ac:dyDescent="0.3"/>
    <row r="181" s="237" customFormat="1" x14ac:dyDescent="0.3"/>
    <row r="182" s="237" customFormat="1" x14ac:dyDescent="0.3"/>
    <row r="183" s="237" customFormat="1" x14ac:dyDescent="0.3"/>
    <row r="184" s="237" customFormat="1" x14ac:dyDescent="0.3"/>
    <row r="185" s="237" customFormat="1" x14ac:dyDescent="0.3"/>
    <row r="186" s="237" customFormat="1" x14ac:dyDescent="0.3"/>
    <row r="187" s="237" customFormat="1" x14ac:dyDescent="0.3"/>
    <row r="188" s="237" customFormat="1" x14ac:dyDescent="0.3"/>
    <row r="189" s="237" customFormat="1" x14ac:dyDescent="0.3"/>
    <row r="190" s="237" customFormat="1" x14ac:dyDescent="0.3"/>
    <row r="191" s="237" customFormat="1" x14ac:dyDescent="0.3"/>
    <row r="192" s="237" customFormat="1" x14ac:dyDescent="0.3"/>
    <row r="193" s="237" customFormat="1" x14ac:dyDescent="0.3"/>
    <row r="194" s="237" customFormat="1" x14ac:dyDescent="0.3"/>
    <row r="195" s="237" customFormat="1" x14ac:dyDescent="0.3"/>
    <row r="196" s="237" customFormat="1" x14ac:dyDescent="0.3"/>
    <row r="197" s="237" customFormat="1" x14ac:dyDescent="0.3"/>
    <row r="198" s="237" customFormat="1" x14ac:dyDescent="0.3"/>
    <row r="199" s="237" customFormat="1" x14ac:dyDescent="0.3"/>
    <row r="200" s="237" customFormat="1" x14ac:dyDescent="0.3"/>
    <row r="201" s="237" customFormat="1" x14ac:dyDescent="0.3"/>
    <row r="202" s="237" customFormat="1" x14ac:dyDescent="0.3"/>
    <row r="203" s="237" customFormat="1" x14ac:dyDescent="0.3"/>
    <row r="204" s="237" customFormat="1" x14ac:dyDescent="0.3"/>
    <row r="205" s="237" customFormat="1" x14ac:dyDescent="0.3"/>
    <row r="206" s="237" customFormat="1" x14ac:dyDescent="0.3"/>
    <row r="207" s="237" customFormat="1" x14ac:dyDescent="0.3"/>
    <row r="208" s="237" customFormat="1" x14ac:dyDescent="0.3"/>
    <row r="209" s="237" customFormat="1" x14ac:dyDescent="0.3"/>
    <row r="210" s="237" customFormat="1" x14ac:dyDescent="0.3"/>
    <row r="211" s="237" customFormat="1" x14ac:dyDescent="0.3"/>
    <row r="212" s="237" customFormat="1" x14ac:dyDescent="0.3"/>
    <row r="213" s="237" customFormat="1" x14ac:dyDescent="0.3"/>
    <row r="214" s="237" customFormat="1" x14ac:dyDescent="0.3"/>
    <row r="215" s="237" customFormat="1" x14ac:dyDescent="0.3"/>
    <row r="216" s="237" customFormat="1" x14ac:dyDescent="0.3"/>
    <row r="217" s="237" customFormat="1" x14ac:dyDescent="0.3"/>
    <row r="218" s="237" customFormat="1" x14ac:dyDescent="0.3"/>
    <row r="219" s="237" customFormat="1" x14ac:dyDescent="0.3"/>
    <row r="220" s="237" customFormat="1" x14ac:dyDescent="0.3"/>
    <row r="221" s="237" customFormat="1" x14ac:dyDescent="0.3"/>
    <row r="222" s="237" customFormat="1" x14ac:dyDescent="0.3"/>
    <row r="223" s="237" customFormat="1" x14ac:dyDescent="0.3"/>
    <row r="224" s="237" customFormat="1" x14ac:dyDescent="0.3"/>
    <row r="225" s="237" customFormat="1" x14ac:dyDescent="0.3"/>
    <row r="226" s="237" customFormat="1" x14ac:dyDescent="0.3"/>
    <row r="227" s="237" customFormat="1" x14ac:dyDescent="0.3"/>
    <row r="228" s="237" customFormat="1" x14ac:dyDescent="0.3"/>
    <row r="229" s="237" customFormat="1" x14ac:dyDescent="0.3"/>
    <row r="230" s="237" customFormat="1" x14ac:dyDescent="0.3"/>
    <row r="231" s="237" customFormat="1" x14ac:dyDescent="0.3"/>
    <row r="232" s="237" customFormat="1" x14ac:dyDescent="0.3"/>
    <row r="233" s="237" customFormat="1" x14ac:dyDescent="0.3"/>
    <row r="234" s="237" customFormat="1" x14ac:dyDescent="0.3"/>
    <row r="235" s="237" customFormat="1" x14ac:dyDescent="0.3"/>
    <row r="236" s="237" customFormat="1" x14ac:dyDescent="0.3"/>
    <row r="237" s="237" customFormat="1" x14ac:dyDescent="0.3"/>
    <row r="238" s="237" customFormat="1" x14ac:dyDescent="0.3"/>
    <row r="239" s="237" customFormat="1" x14ac:dyDescent="0.3"/>
    <row r="240" s="237" customFormat="1" x14ac:dyDescent="0.3"/>
    <row r="241" s="237" customFormat="1" x14ac:dyDescent="0.3"/>
    <row r="242" s="237" customFormat="1" x14ac:dyDescent="0.3"/>
    <row r="243" s="237" customFormat="1" x14ac:dyDescent="0.3"/>
    <row r="244" s="237" customFormat="1" x14ac:dyDescent="0.3"/>
    <row r="245" s="237" customFormat="1" x14ac:dyDescent="0.3"/>
    <row r="246" s="237" customFormat="1" x14ac:dyDescent="0.3"/>
    <row r="247" s="237" customFormat="1" x14ac:dyDescent="0.3"/>
    <row r="248" s="237" customFormat="1" x14ac:dyDescent="0.3"/>
    <row r="249" s="237" customFormat="1" x14ac:dyDescent="0.3"/>
    <row r="250" s="237" customFormat="1" x14ac:dyDescent="0.3"/>
    <row r="251" s="237" customFormat="1" x14ac:dyDescent="0.3"/>
    <row r="252" s="237" customFormat="1" x14ac:dyDescent="0.3"/>
    <row r="253" s="237" customFormat="1" x14ac:dyDescent="0.3"/>
    <row r="254" s="237" customFormat="1" x14ac:dyDescent="0.3"/>
    <row r="255" s="237" customFormat="1" x14ac:dyDescent="0.3"/>
    <row r="256" s="237" customFormat="1" x14ac:dyDescent="0.3"/>
    <row r="257" s="237" customFormat="1" x14ac:dyDescent="0.3"/>
    <row r="258" s="237" customFormat="1" x14ac:dyDescent="0.3"/>
    <row r="259" s="237" customFormat="1" x14ac:dyDescent="0.3"/>
    <row r="260" s="237" customFormat="1" x14ac:dyDescent="0.3"/>
    <row r="261" s="237" customFormat="1" x14ac:dyDescent="0.3"/>
    <row r="262" s="237" customFormat="1" x14ac:dyDescent="0.3"/>
    <row r="263" s="237" customFormat="1" x14ac:dyDescent="0.3"/>
    <row r="264" s="237" customFormat="1" x14ac:dyDescent="0.3"/>
    <row r="265" s="237" customFormat="1" x14ac:dyDescent="0.3"/>
    <row r="266" s="237" customFormat="1" x14ac:dyDescent="0.3"/>
    <row r="267" s="237" customFormat="1" x14ac:dyDescent="0.3"/>
    <row r="268" s="237" customFormat="1" x14ac:dyDescent="0.3"/>
    <row r="269" s="237" customFormat="1" x14ac:dyDescent="0.3"/>
    <row r="270" s="237" customFormat="1" x14ac:dyDescent="0.3"/>
    <row r="271" s="237" customFormat="1" x14ac:dyDescent="0.3"/>
    <row r="272" s="237" customFormat="1" x14ac:dyDescent="0.3"/>
    <row r="273" s="237" customFormat="1" x14ac:dyDescent="0.3"/>
    <row r="274" s="237" customFormat="1" x14ac:dyDescent="0.3"/>
    <row r="275" s="237" customFormat="1" x14ac:dyDescent="0.3"/>
    <row r="276" s="237" customFormat="1" x14ac:dyDescent="0.3"/>
    <row r="277" s="237" customFormat="1" x14ac:dyDescent="0.3"/>
    <row r="278" s="237" customFormat="1" x14ac:dyDescent="0.3"/>
    <row r="279" s="237" customFormat="1" x14ac:dyDescent="0.3"/>
    <row r="280" s="237" customFormat="1" x14ac:dyDescent="0.3"/>
    <row r="281" s="237" customFormat="1" x14ac:dyDescent="0.3"/>
    <row r="282" s="237" customFormat="1" x14ac:dyDescent="0.3"/>
    <row r="283" s="237" customFormat="1" x14ac:dyDescent="0.3"/>
    <row r="284" s="237" customFormat="1" x14ac:dyDescent="0.3"/>
    <row r="285" s="237" customFormat="1" x14ac:dyDescent="0.3"/>
    <row r="286" s="237" customFormat="1" x14ac:dyDescent="0.3"/>
    <row r="287" s="237" customFormat="1" x14ac:dyDescent="0.3"/>
    <row r="288" s="237" customFormat="1" x14ac:dyDescent="0.3"/>
    <row r="289" s="237" customFormat="1" x14ac:dyDescent="0.3"/>
    <row r="290" s="237" customFormat="1" x14ac:dyDescent="0.3"/>
    <row r="291" s="237" customFormat="1" x14ac:dyDescent="0.3"/>
    <row r="292" s="237" customFormat="1" x14ac:dyDescent="0.3"/>
    <row r="293" s="237" customFormat="1" x14ac:dyDescent="0.3"/>
    <row r="294" s="237" customFormat="1" x14ac:dyDescent="0.3"/>
    <row r="295" s="237" customFormat="1" x14ac:dyDescent="0.3"/>
    <row r="296" s="237" customFormat="1" x14ac:dyDescent="0.3"/>
    <row r="297" s="237" customFormat="1" x14ac:dyDescent="0.3"/>
    <row r="298" s="237" customFormat="1" x14ac:dyDescent="0.3"/>
    <row r="299" s="237" customFormat="1" x14ac:dyDescent="0.3"/>
    <row r="300" s="237" customFormat="1" x14ac:dyDescent="0.3"/>
    <row r="301" s="237" customFormat="1" x14ac:dyDescent="0.3"/>
    <row r="302" s="237" customFormat="1" x14ac:dyDescent="0.3"/>
    <row r="303" s="237" customFormat="1" x14ac:dyDescent="0.3"/>
    <row r="304" s="237" customFormat="1" x14ac:dyDescent="0.3"/>
    <row r="305" s="237" customFormat="1" x14ac:dyDescent="0.3"/>
    <row r="306" s="237" customFormat="1" x14ac:dyDescent="0.3"/>
    <row r="307" s="237" customFormat="1" x14ac:dyDescent="0.3"/>
    <row r="308" s="237" customFormat="1" x14ac:dyDescent="0.3"/>
    <row r="309" s="237" customFormat="1" x14ac:dyDescent="0.3"/>
    <row r="310" s="237" customFormat="1" x14ac:dyDescent="0.3"/>
    <row r="311" s="237" customFormat="1" x14ac:dyDescent="0.3"/>
    <row r="312" s="237" customFormat="1" x14ac:dyDescent="0.3"/>
    <row r="313" s="237" customFormat="1" x14ac:dyDescent="0.3"/>
    <row r="314" s="237" customFormat="1" x14ac:dyDescent="0.3"/>
    <row r="315" s="237" customFormat="1" x14ac:dyDescent="0.3"/>
    <row r="316" s="237" customFormat="1" x14ac:dyDescent="0.3"/>
    <row r="317" s="237" customFormat="1" x14ac:dyDescent="0.3"/>
    <row r="318" s="237" customFormat="1" x14ac:dyDescent="0.3"/>
    <row r="319" s="237" customFormat="1" x14ac:dyDescent="0.3"/>
    <row r="320" s="237" customFormat="1" x14ac:dyDescent="0.3"/>
    <row r="321" s="237" customFormat="1" x14ac:dyDescent="0.3"/>
    <row r="322" s="237" customFormat="1" x14ac:dyDescent="0.3"/>
    <row r="323" s="237" customFormat="1" x14ac:dyDescent="0.3"/>
    <row r="324" s="237" customFormat="1" x14ac:dyDescent="0.3"/>
    <row r="325" s="237" customFormat="1" x14ac:dyDescent="0.3"/>
    <row r="326" s="237" customFormat="1" x14ac:dyDescent="0.3"/>
    <row r="327" s="237" customFormat="1" x14ac:dyDescent="0.3"/>
    <row r="328" s="237" customFormat="1" x14ac:dyDescent="0.3"/>
    <row r="329" s="237" customFormat="1" x14ac:dyDescent="0.3"/>
    <row r="330" s="237" customFormat="1" x14ac:dyDescent="0.3"/>
    <row r="331" s="237" customFormat="1" x14ac:dyDescent="0.3"/>
    <row r="332" s="237" customFormat="1" x14ac:dyDescent="0.3"/>
    <row r="333" s="237" customFormat="1" x14ac:dyDescent="0.3"/>
    <row r="334" s="237" customFormat="1" x14ac:dyDescent="0.3"/>
    <row r="335" s="237" customFormat="1" x14ac:dyDescent="0.3"/>
    <row r="336" s="237" customFormat="1" x14ac:dyDescent="0.3"/>
    <row r="337" s="237" customFormat="1" x14ac:dyDescent="0.3"/>
    <row r="338" s="237" customFormat="1" x14ac:dyDescent="0.3"/>
    <row r="339" s="237" customFormat="1" x14ac:dyDescent="0.3"/>
    <row r="340" s="237" customFormat="1" x14ac:dyDescent="0.3"/>
    <row r="341" s="237" customFormat="1" x14ac:dyDescent="0.3"/>
    <row r="342" s="237" customFormat="1" x14ac:dyDescent="0.3"/>
    <row r="343" s="237" customFormat="1" x14ac:dyDescent="0.3"/>
    <row r="344" s="237" customFormat="1" x14ac:dyDescent="0.3"/>
    <row r="345" s="237" customFormat="1" x14ac:dyDescent="0.3"/>
    <row r="346" s="237" customFormat="1" x14ac:dyDescent="0.3"/>
    <row r="347" s="237" customFormat="1" x14ac:dyDescent="0.3"/>
    <row r="348" s="237" customFormat="1" x14ac:dyDescent="0.3"/>
    <row r="349" s="237" customFormat="1" x14ac:dyDescent="0.3"/>
    <row r="350" s="237" customFormat="1" x14ac:dyDescent="0.3"/>
    <row r="351" s="237" customFormat="1" x14ac:dyDescent="0.3"/>
    <row r="352" s="237" customFormat="1" x14ac:dyDescent="0.3"/>
    <row r="353" s="237" customFormat="1" x14ac:dyDescent="0.3"/>
    <row r="354" s="237" customFormat="1" x14ac:dyDescent="0.3"/>
    <row r="355" s="237" customFormat="1" x14ac:dyDescent="0.3"/>
    <row r="356" s="237" customFormat="1" x14ac:dyDescent="0.3"/>
    <row r="357" s="237" customFormat="1" x14ac:dyDescent="0.3"/>
    <row r="358" s="237" customFormat="1" x14ac:dyDescent="0.3"/>
    <row r="359" s="237" customFormat="1" x14ac:dyDescent="0.3"/>
    <row r="360" s="237" customFormat="1" x14ac:dyDescent="0.3"/>
    <row r="361" s="237" customFormat="1" x14ac:dyDescent="0.3"/>
    <row r="362" s="237" customFormat="1" x14ac:dyDescent="0.3"/>
    <row r="363" s="237" customFormat="1" x14ac:dyDescent="0.3"/>
    <row r="364" s="237" customFormat="1" x14ac:dyDescent="0.3"/>
    <row r="365" s="237" customFormat="1" x14ac:dyDescent="0.3"/>
    <row r="366" s="237" customFormat="1" x14ac:dyDescent="0.3"/>
    <row r="367" s="237" customFormat="1" x14ac:dyDescent="0.3"/>
    <row r="368" s="237" customFormat="1" x14ac:dyDescent="0.3"/>
    <row r="369" s="237" customFormat="1" x14ac:dyDescent="0.3"/>
    <row r="370" s="237" customFormat="1" x14ac:dyDescent="0.3"/>
    <row r="371" s="237" customFormat="1" x14ac:dyDescent="0.3"/>
    <row r="372" s="237" customFormat="1" x14ac:dyDescent="0.3"/>
    <row r="373" s="237" customFormat="1" x14ac:dyDescent="0.3"/>
    <row r="374" s="237" customFormat="1" x14ac:dyDescent="0.3"/>
    <row r="375" s="237" customFormat="1" x14ac:dyDescent="0.3"/>
    <row r="376" s="237" customFormat="1" x14ac:dyDescent="0.3"/>
    <row r="377" s="237" customFormat="1" x14ac:dyDescent="0.3"/>
    <row r="378" s="237" customFormat="1" x14ac:dyDescent="0.3"/>
    <row r="379" s="237" customFormat="1" x14ac:dyDescent="0.3"/>
    <row r="380" s="237" customFormat="1" x14ac:dyDescent="0.3"/>
    <row r="381" s="237" customFormat="1" x14ac:dyDescent="0.3"/>
    <row r="382" s="237" customFormat="1" x14ac:dyDescent="0.3"/>
    <row r="383" s="237" customFormat="1" x14ac:dyDescent="0.3"/>
    <row r="384" s="237" customFormat="1" x14ac:dyDescent="0.3"/>
    <row r="385" s="237" customFormat="1" x14ac:dyDescent="0.3"/>
    <row r="386" s="237" customFormat="1" x14ac:dyDescent="0.3"/>
    <row r="387" s="237" customFormat="1" x14ac:dyDescent="0.3"/>
    <row r="388" s="237" customFormat="1" x14ac:dyDescent="0.3"/>
    <row r="389" s="237" customFormat="1" x14ac:dyDescent="0.3"/>
    <row r="390" s="237" customFormat="1" x14ac:dyDescent="0.3"/>
    <row r="391" s="237" customFormat="1" x14ac:dyDescent="0.3"/>
    <row r="392" s="237" customFormat="1" x14ac:dyDescent="0.3"/>
    <row r="393" s="237" customFormat="1" x14ac:dyDescent="0.3"/>
    <row r="394" s="237" customFormat="1" x14ac:dyDescent="0.3"/>
    <row r="395" s="237" customFormat="1" x14ac:dyDescent="0.3"/>
    <row r="396" s="237" customFormat="1" x14ac:dyDescent="0.3"/>
    <row r="397" s="237" customFormat="1" x14ac:dyDescent="0.3"/>
    <row r="398" s="237" customFormat="1" x14ac:dyDescent="0.3"/>
    <row r="399" s="237" customFormat="1" x14ac:dyDescent="0.3"/>
    <row r="400" s="237" customFormat="1" x14ac:dyDescent="0.3"/>
    <row r="401" s="237" customFormat="1" x14ac:dyDescent="0.3"/>
    <row r="402" s="237" customFormat="1" x14ac:dyDescent="0.3"/>
    <row r="403" s="237" customFormat="1" x14ac:dyDescent="0.3"/>
    <row r="404" s="237" customFormat="1" x14ac:dyDescent="0.3"/>
    <row r="405" s="237" customFormat="1" x14ac:dyDescent="0.3"/>
    <row r="406" s="237" customFormat="1" x14ac:dyDescent="0.3"/>
    <row r="407" s="237" customFormat="1" x14ac:dyDescent="0.3"/>
    <row r="408" s="237" customFormat="1" x14ac:dyDescent="0.3"/>
    <row r="409" s="237" customFormat="1" x14ac:dyDescent="0.3"/>
    <row r="410" s="237" customFormat="1" x14ac:dyDescent="0.3"/>
    <row r="411" s="237" customFormat="1" x14ac:dyDescent="0.3"/>
    <row r="412" s="237" customFormat="1" x14ac:dyDescent="0.3"/>
    <row r="413" s="237" customFormat="1" x14ac:dyDescent="0.3"/>
    <row r="414" s="237" customFormat="1" x14ac:dyDescent="0.3"/>
    <row r="415" s="237" customFormat="1" x14ac:dyDescent="0.3"/>
    <row r="416" s="237" customFormat="1" x14ac:dyDescent="0.3"/>
    <row r="417" s="237" customFormat="1" x14ac:dyDescent="0.3"/>
    <row r="418" s="237" customFormat="1" x14ac:dyDescent="0.3"/>
    <row r="419" s="237" customFormat="1" x14ac:dyDescent="0.3"/>
    <row r="420" s="237" customFormat="1" x14ac:dyDescent="0.3"/>
    <row r="421" s="237" customFormat="1" x14ac:dyDescent="0.3"/>
    <row r="422" s="237" customFormat="1" x14ac:dyDescent="0.3"/>
    <row r="423" s="237" customFormat="1" x14ac:dyDescent="0.3"/>
    <row r="424" s="237" customFormat="1" x14ac:dyDescent="0.3"/>
    <row r="425" s="237" customFormat="1" x14ac:dyDescent="0.3"/>
    <row r="426" s="237" customFormat="1" x14ac:dyDescent="0.3"/>
    <row r="427" s="237" customFormat="1" x14ac:dyDescent="0.3"/>
    <row r="428" s="237" customFormat="1" x14ac:dyDescent="0.3"/>
    <row r="429" s="237" customFormat="1" x14ac:dyDescent="0.3"/>
    <row r="430" s="237" customFormat="1" x14ac:dyDescent="0.3"/>
    <row r="431" s="237" customFormat="1" x14ac:dyDescent="0.3"/>
    <row r="432" s="237" customFormat="1" x14ac:dyDescent="0.3"/>
    <row r="433" s="237" customFormat="1" x14ac:dyDescent="0.3"/>
    <row r="434" s="237" customFormat="1" x14ac:dyDescent="0.3"/>
    <row r="435" s="237" customFormat="1" x14ac:dyDescent="0.3"/>
    <row r="436" s="237" customFormat="1" x14ac:dyDescent="0.3"/>
    <row r="437" s="237" customFormat="1" x14ac:dyDescent="0.3"/>
    <row r="438" s="237" customFormat="1" x14ac:dyDescent="0.3"/>
    <row r="439" s="237" customFormat="1" x14ac:dyDescent="0.3"/>
    <row r="440" s="237" customFormat="1" x14ac:dyDescent="0.3"/>
    <row r="441" s="237" customFormat="1" x14ac:dyDescent="0.3"/>
    <row r="442" s="237" customFormat="1" x14ac:dyDescent="0.3"/>
    <row r="443" s="237" customFormat="1" x14ac:dyDescent="0.3"/>
    <row r="444" s="237" customFormat="1" x14ac:dyDescent="0.3"/>
    <row r="445" s="237" customFormat="1" x14ac:dyDescent="0.3"/>
    <row r="446" s="237" customFormat="1" x14ac:dyDescent="0.3"/>
    <row r="447" s="237" customFormat="1" x14ac:dyDescent="0.3"/>
    <row r="448" s="237" customFormat="1" x14ac:dyDescent="0.3"/>
    <row r="449" s="237" customFormat="1" x14ac:dyDescent="0.3"/>
    <row r="450" s="237" customFormat="1" x14ac:dyDescent="0.3"/>
    <row r="451" s="237" customFormat="1" x14ac:dyDescent="0.3"/>
    <row r="452" s="237" customFormat="1" x14ac:dyDescent="0.3"/>
    <row r="453" s="237" customFormat="1" x14ac:dyDescent="0.3"/>
    <row r="454" s="237" customFormat="1" x14ac:dyDescent="0.3"/>
    <row r="455" s="237" customFormat="1" x14ac:dyDescent="0.3"/>
    <row r="456" s="237" customFormat="1" x14ac:dyDescent="0.3"/>
    <row r="457" s="237" customFormat="1" x14ac:dyDescent="0.3"/>
    <row r="458" s="237" customFormat="1" x14ac:dyDescent="0.3"/>
    <row r="459" s="237" customFormat="1" x14ac:dyDescent="0.3"/>
    <row r="460" s="237" customFormat="1" x14ac:dyDescent="0.3"/>
    <row r="461" s="237" customFormat="1" x14ac:dyDescent="0.3"/>
    <row r="462" s="237" customFormat="1" x14ac:dyDescent="0.3"/>
    <row r="463" s="237" customFormat="1" x14ac:dyDescent="0.3"/>
    <row r="464" s="237" customFormat="1" x14ac:dyDescent="0.3"/>
    <row r="465" s="237" customFormat="1" x14ac:dyDescent="0.3"/>
    <row r="466" s="237" customFormat="1" x14ac:dyDescent="0.3"/>
    <row r="467" s="237" customFormat="1" x14ac:dyDescent="0.3"/>
    <row r="468" s="237" customFormat="1" x14ac:dyDescent="0.3"/>
    <row r="469" s="237" customFormat="1" x14ac:dyDescent="0.3"/>
    <row r="470" s="237" customFormat="1" x14ac:dyDescent="0.3"/>
    <row r="471" s="237" customFormat="1" x14ac:dyDescent="0.3"/>
    <row r="472" s="237" customFormat="1" x14ac:dyDescent="0.3"/>
    <row r="473" s="237" customFormat="1" x14ac:dyDescent="0.3"/>
    <row r="474" s="237" customFormat="1" x14ac:dyDescent="0.3"/>
    <row r="475" s="237" customFormat="1" x14ac:dyDescent="0.3"/>
    <row r="476" s="237" customFormat="1" x14ac:dyDescent="0.3"/>
    <row r="477" s="237" customFormat="1" x14ac:dyDescent="0.3"/>
    <row r="478" s="237" customFormat="1" x14ac:dyDescent="0.3"/>
    <row r="479" s="237" customFormat="1" x14ac:dyDescent="0.3"/>
    <row r="480" s="237" customFormat="1" x14ac:dyDescent="0.3"/>
    <row r="481" s="237" customFormat="1" x14ac:dyDescent="0.3"/>
    <row r="482" s="237" customFormat="1" x14ac:dyDescent="0.3"/>
    <row r="483" s="237" customFormat="1" x14ac:dyDescent="0.3"/>
    <row r="484" s="237" customFormat="1" x14ac:dyDescent="0.3"/>
    <row r="485" s="237" customFormat="1" x14ac:dyDescent="0.3"/>
    <row r="486" s="237" customFormat="1" x14ac:dyDescent="0.3"/>
    <row r="487" s="237" customFormat="1" x14ac:dyDescent="0.3"/>
    <row r="488" s="237" customFormat="1" x14ac:dyDescent="0.3"/>
    <row r="489" s="237" customFormat="1" x14ac:dyDescent="0.3"/>
    <row r="490" s="237" customFormat="1" x14ac:dyDescent="0.3"/>
    <row r="491" s="237" customFormat="1" x14ac:dyDescent="0.3"/>
    <row r="492" s="237" customFormat="1" x14ac:dyDescent="0.3"/>
    <row r="493" s="237" customFormat="1" x14ac:dyDescent="0.3"/>
    <row r="494" s="237" customFormat="1" x14ac:dyDescent="0.3"/>
    <row r="495" s="237" customFormat="1" x14ac:dyDescent="0.3"/>
    <row r="496" s="237" customFormat="1" x14ac:dyDescent="0.3"/>
    <row r="497" s="237" customFormat="1" x14ac:dyDescent="0.3"/>
    <row r="498" s="237" customFormat="1" x14ac:dyDescent="0.3"/>
    <row r="499" s="237" customFormat="1" x14ac:dyDescent="0.3"/>
    <row r="500" s="237" customFormat="1" x14ac:dyDescent="0.3"/>
    <row r="501" s="237" customFormat="1" x14ac:dyDescent="0.3"/>
    <row r="502" s="237" customFormat="1" x14ac:dyDescent="0.3"/>
    <row r="503" s="237" customFormat="1" x14ac:dyDescent="0.3"/>
    <row r="504" s="237" customFormat="1" x14ac:dyDescent="0.3"/>
    <row r="505" s="237" customFormat="1" x14ac:dyDescent="0.3"/>
    <row r="506" s="237" customFormat="1" x14ac:dyDescent="0.3"/>
    <row r="507" s="237" customFormat="1" x14ac:dyDescent="0.3"/>
    <row r="508" s="237" customFormat="1" x14ac:dyDescent="0.3"/>
    <row r="509" s="237" customFormat="1" x14ac:dyDescent="0.3"/>
    <row r="510" s="237" customFormat="1" x14ac:dyDescent="0.3"/>
    <row r="511" s="237" customFormat="1" x14ac:dyDescent="0.3"/>
    <row r="512" s="237" customFormat="1" x14ac:dyDescent="0.3"/>
    <row r="513" s="237" customFormat="1" x14ac:dyDescent="0.3"/>
    <row r="514" s="237" customFormat="1" x14ac:dyDescent="0.3"/>
    <row r="515" s="237" customFormat="1" x14ac:dyDescent="0.3"/>
    <row r="516" s="237" customFormat="1" x14ac:dyDescent="0.3"/>
    <row r="517" s="237" customFormat="1" x14ac:dyDescent="0.3"/>
    <row r="518" s="237" customFormat="1" x14ac:dyDescent="0.3"/>
    <row r="519" s="237" customFormat="1" x14ac:dyDescent="0.3"/>
    <row r="520" s="237" customFormat="1" x14ac:dyDescent="0.3"/>
    <row r="521" s="237" customFormat="1" x14ac:dyDescent="0.3"/>
    <row r="522" s="237" customFormat="1" x14ac:dyDescent="0.3"/>
    <row r="523" s="237" customFormat="1" x14ac:dyDescent="0.3"/>
    <row r="524" s="237" customFormat="1" x14ac:dyDescent="0.3"/>
    <row r="525" s="237" customFormat="1" x14ac:dyDescent="0.3"/>
    <row r="526" s="237" customFormat="1" x14ac:dyDescent="0.3"/>
    <row r="527" s="237" customFormat="1" x14ac:dyDescent="0.3"/>
    <row r="528" s="237" customFormat="1" x14ac:dyDescent="0.3"/>
    <row r="529" s="237" customFormat="1" x14ac:dyDescent="0.3"/>
    <row r="530" s="237" customFormat="1" x14ac:dyDescent="0.3"/>
    <row r="531" s="237" customFormat="1" x14ac:dyDescent="0.3"/>
    <row r="532" s="237" customFormat="1" x14ac:dyDescent="0.3"/>
    <row r="533" s="237" customFormat="1" x14ac:dyDescent="0.3"/>
    <row r="534" s="237" customFormat="1" x14ac:dyDescent="0.3"/>
    <row r="535" s="237" customFormat="1" x14ac:dyDescent="0.3"/>
    <row r="536" s="237" customFormat="1" x14ac:dyDescent="0.3"/>
    <row r="537" s="237" customFormat="1" x14ac:dyDescent="0.3"/>
    <row r="538" s="237" customFormat="1" x14ac:dyDescent="0.3"/>
    <row r="539" s="237" customFormat="1" x14ac:dyDescent="0.3"/>
    <row r="540" s="237" customFormat="1" x14ac:dyDescent="0.3"/>
    <row r="541" s="237" customFormat="1" x14ac:dyDescent="0.3"/>
    <row r="542" s="237" customFormat="1" x14ac:dyDescent="0.3"/>
    <row r="543" s="237" customFormat="1" x14ac:dyDescent="0.3"/>
    <row r="544" s="237" customFormat="1" x14ac:dyDescent="0.3"/>
    <row r="545" s="237" customFormat="1" x14ac:dyDescent="0.3"/>
    <row r="546" s="237" customFormat="1" x14ac:dyDescent="0.3"/>
    <row r="547" s="237" customFormat="1" x14ac:dyDescent="0.3"/>
    <row r="548" s="237" customFormat="1" x14ac:dyDescent="0.3"/>
    <row r="549" s="237" customFormat="1" x14ac:dyDescent="0.3"/>
    <row r="550" s="237" customFormat="1" x14ac:dyDescent="0.3"/>
    <row r="551" s="237" customFormat="1" x14ac:dyDescent="0.3"/>
    <row r="552" s="237" customFormat="1" x14ac:dyDescent="0.3"/>
    <row r="553" s="237" customFormat="1" x14ac:dyDescent="0.3"/>
    <row r="554" s="237" customFormat="1" x14ac:dyDescent="0.3"/>
    <row r="555" s="237" customFormat="1" x14ac:dyDescent="0.3"/>
    <row r="556" s="237" customFormat="1" x14ac:dyDescent="0.3"/>
    <row r="557" s="237" customFormat="1" x14ac:dyDescent="0.3"/>
    <row r="558" s="237" customFormat="1" x14ac:dyDescent="0.3"/>
    <row r="559" s="237" customFormat="1" x14ac:dyDescent="0.3"/>
    <row r="560" s="237" customFormat="1" x14ac:dyDescent="0.3"/>
    <row r="561" s="237" customFormat="1" x14ac:dyDescent="0.3"/>
    <row r="562" s="237" customFormat="1" x14ac:dyDescent="0.3"/>
    <row r="563" s="237" customFormat="1" x14ac:dyDescent="0.3"/>
    <row r="564" s="237" customFormat="1" x14ac:dyDescent="0.3"/>
    <row r="565" s="237" customFormat="1" x14ac:dyDescent="0.3"/>
    <row r="566" s="237" customFormat="1" x14ac:dyDescent="0.3"/>
    <row r="567" s="237" customFormat="1" x14ac:dyDescent="0.3"/>
    <row r="568" s="237" customFormat="1" x14ac:dyDescent="0.3"/>
    <row r="569" s="237" customFormat="1" x14ac:dyDescent="0.3"/>
    <row r="570" s="237" customFormat="1" x14ac:dyDescent="0.3"/>
    <row r="571" s="237" customFormat="1" x14ac:dyDescent="0.3"/>
    <row r="572" s="237" customFormat="1" x14ac:dyDescent="0.3"/>
    <row r="573" s="237" customFormat="1" x14ac:dyDescent="0.3"/>
    <row r="574" s="237" customFormat="1" x14ac:dyDescent="0.3"/>
    <row r="575" s="237" customFormat="1" x14ac:dyDescent="0.3"/>
    <row r="576" s="237" customFormat="1" x14ac:dyDescent="0.3"/>
    <row r="577" s="237" customFormat="1" x14ac:dyDescent="0.3"/>
    <row r="578" s="237" customFormat="1" x14ac:dyDescent="0.3"/>
    <row r="579" s="237" customFormat="1" x14ac:dyDescent="0.3"/>
    <row r="580" s="237" customFormat="1" x14ac:dyDescent="0.3"/>
    <row r="581" s="237" customFormat="1" x14ac:dyDescent="0.3"/>
    <row r="582" s="237" customFormat="1" x14ac:dyDescent="0.3"/>
    <row r="583" s="237" customFormat="1" x14ac:dyDescent="0.3"/>
    <row r="584" s="237" customFormat="1" x14ac:dyDescent="0.3"/>
    <row r="585" s="237" customFormat="1" x14ac:dyDescent="0.3"/>
    <row r="586" s="237" customFormat="1" x14ac:dyDescent="0.3"/>
    <row r="587" s="237" customFormat="1" x14ac:dyDescent="0.3"/>
    <row r="588" s="237" customFormat="1" x14ac:dyDescent="0.3"/>
    <row r="589" s="237" customFormat="1" x14ac:dyDescent="0.3"/>
    <row r="590" s="237" customFormat="1" x14ac:dyDescent="0.3"/>
    <row r="591" s="237" customFormat="1" x14ac:dyDescent="0.3"/>
    <row r="592" s="237" customFormat="1" x14ac:dyDescent="0.3"/>
    <row r="593" s="237" customFormat="1" x14ac:dyDescent="0.3"/>
    <row r="594" s="237" customFormat="1" x14ac:dyDescent="0.3"/>
    <row r="595" s="237" customFormat="1" x14ac:dyDescent="0.3"/>
    <row r="596" s="237" customFormat="1" x14ac:dyDescent="0.3"/>
    <row r="597" s="237" customFormat="1" x14ac:dyDescent="0.3"/>
    <row r="598" s="237" customFormat="1" x14ac:dyDescent="0.3"/>
    <row r="599" s="237" customFormat="1" x14ac:dyDescent="0.3"/>
    <row r="600" s="237" customFormat="1" x14ac:dyDescent="0.3"/>
    <row r="601" s="237" customFormat="1" x14ac:dyDescent="0.3"/>
    <row r="602" s="237" customFormat="1" x14ac:dyDescent="0.3"/>
    <row r="603" s="237" customFormat="1" x14ac:dyDescent="0.3"/>
    <row r="604" s="237" customFormat="1" x14ac:dyDescent="0.3"/>
    <row r="605" s="237" customFormat="1" x14ac:dyDescent="0.3"/>
    <row r="606" s="237" customFormat="1" x14ac:dyDescent="0.3"/>
    <row r="607" s="237" customFormat="1" x14ac:dyDescent="0.3"/>
    <row r="608" s="237" customFormat="1" x14ac:dyDescent="0.3"/>
    <row r="609" s="237" customFormat="1" x14ac:dyDescent="0.3"/>
    <row r="610" s="237" customFormat="1" x14ac:dyDescent="0.3"/>
    <row r="611" s="237" customFormat="1" x14ac:dyDescent="0.3"/>
    <row r="612" s="237" customFormat="1" x14ac:dyDescent="0.3"/>
    <row r="613" s="237" customFormat="1" x14ac:dyDescent="0.3"/>
    <row r="614" s="237" customFormat="1" x14ac:dyDescent="0.3"/>
    <row r="615" s="237" customFormat="1" x14ac:dyDescent="0.3"/>
    <row r="616" s="237" customFormat="1" x14ac:dyDescent="0.3"/>
    <row r="617" s="237" customFormat="1" x14ac:dyDescent="0.3"/>
    <row r="618" s="237" customFormat="1" x14ac:dyDescent="0.3"/>
    <row r="619" s="237" customFormat="1" x14ac:dyDescent="0.3"/>
    <row r="620" s="237" customFormat="1" x14ac:dyDescent="0.3"/>
    <row r="621" s="237" customFormat="1" x14ac:dyDescent="0.3"/>
    <row r="622" s="237" customFormat="1" x14ac:dyDescent="0.3"/>
    <row r="623" s="237" customFormat="1" x14ac:dyDescent="0.3"/>
    <row r="624" s="237" customFormat="1" x14ac:dyDescent="0.3"/>
    <row r="625" s="237" customFormat="1" x14ac:dyDescent="0.3"/>
    <row r="626" s="237" customFormat="1" x14ac:dyDescent="0.3"/>
    <row r="627" s="237" customFormat="1" x14ac:dyDescent="0.3"/>
    <row r="628" s="237" customFormat="1" x14ac:dyDescent="0.3"/>
    <row r="629" s="237" customFormat="1" x14ac:dyDescent="0.3"/>
    <row r="630" s="237" customFormat="1" x14ac:dyDescent="0.3"/>
    <row r="631" s="237" customFormat="1" x14ac:dyDescent="0.3"/>
    <row r="632" s="237" customFormat="1" x14ac:dyDescent="0.3"/>
    <row r="633" s="237" customFormat="1" x14ac:dyDescent="0.3"/>
    <row r="634" s="237" customFormat="1" x14ac:dyDescent="0.3"/>
    <row r="635" s="237" customFormat="1" x14ac:dyDescent="0.3"/>
    <row r="636" s="237" customFormat="1" x14ac:dyDescent="0.3"/>
    <row r="637" s="237" customFormat="1" x14ac:dyDescent="0.3"/>
    <row r="638" s="237" customFormat="1" x14ac:dyDescent="0.3"/>
    <row r="639" s="237" customFormat="1" x14ac:dyDescent="0.3"/>
    <row r="640" s="237" customFormat="1" x14ac:dyDescent="0.3"/>
  </sheetData>
  <hyperlinks>
    <hyperlink ref="D34" r:id="rId1" display="ugriffiths@unicef.org"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theme="1" tint="0.499984740745262"/>
  </sheetPr>
  <dimension ref="A1:L25"/>
  <sheetViews>
    <sheetView workbookViewId="0">
      <selection activeCell="A4" sqref="A4"/>
    </sheetView>
  </sheetViews>
  <sheetFormatPr defaultColWidth="10.33203125" defaultRowHeight="15.6" x14ac:dyDescent="0.3"/>
  <cols>
    <col min="1" max="1" width="3.109375" style="243" customWidth="1"/>
    <col min="2" max="2" width="166.5546875" style="243" customWidth="1"/>
    <col min="3" max="16384" width="10.33203125" style="243"/>
  </cols>
  <sheetData>
    <row r="1" spans="1:12" s="238" customFormat="1" ht="46.2" x14ac:dyDescent="0.85">
      <c r="B1" s="239" t="s">
        <v>177</v>
      </c>
    </row>
    <row r="2" spans="1:12" s="226" customFormat="1" ht="21" x14ac:dyDescent="0.3">
      <c r="B2" s="227" t="str">
        <f>+Cover!B2</f>
        <v>Template to budget for the set-up and/or operation of high through-put sites for COVID-19 vaccination</v>
      </c>
    </row>
    <row r="3" spans="1:12" s="237" customFormat="1" ht="9.75" customHeight="1" x14ac:dyDescent="0.3">
      <c r="A3" s="240"/>
      <c r="B3" s="240"/>
      <c r="C3" s="240"/>
      <c r="D3" s="240"/>
      <c r="E3" s="240"/>
    </row>
    <row r="4" spans="1:12" s="241" customFormat="1" ht="63" x14ac:dyDescent="0.4">
      <c r="B4" s="248" t="s">
        <v>244</v>
      </c>
    </row>
    <row r="5" spans="1:12" s="241" customFormat="1" ht="21" x14ac:dyDescent="0.4">
      <c r="B5" s="249"/>
      <c r="C5" s="242"/>
      <c r="D5" s="242"/>
      <c r="E5" s="242"/>
      <c r="F5" s="242"/>
      <c r="G5" s="242"/>
      <c r="H5" s="242"/>
      <c r="I5" s="242"/>
      <c r="J5" s="242"/>
      <c r="K5" s="242"/>
      <c r="L5" s="242"/>
    </row>
    <row r="6" spans="1:12" s="241" customFormat="1" ht="21" x14ac:dyDescent="0.4">
      <c r="B6" s="250" t="s">
        <v>181</v>
      </c>
    </row>
    <row r="7" spans="1:12" s="241" customFormat="1" ht="189" x14ac:dyDescent="0.4">
      <c r="B7" s="251" t="s">
        <v>245</v>
      </c>
    </row>
    <row r="8" spans="1:12" s="241" customFormat="1" ht="21" x14ac:dyDescent="0.4">
      <c r="B8" s="252"/>
    </row>
    <row r="9" spans="1:12" s="241" customFormat="1" ht="21" x14ac:dyDescent="0.4">
      <c r="B9" s="250" t="s">
        <v>182</v>
      </c>
      <c r="C9" s="242"/>
      <c r="D9" s="242"/>
      <c r="E9" s="242"/>
      <c r="F9" s="242"/>
      <c r="G9" s="242"/>
      <c r="H9" s="242"/>
      <c r="I9" s="242"/>
      <c r="J9" s="242"/>
      <c r="K9" s="242"/>
      <c r="L9" s="242"/>
    </row>
    <row r="10" spans="1:12" s="241" customFormat="1" ht="21" x14ac:dyDescent="0.4">
      <c r="B10" s="251" t="s">
        <v>246</v>
      </c>
      <c r="C10" s="242"/>
      <c r="D10" s="242"/>
      <c r="E10" s="242"/>
      <c r="F10" s="242"/>
      <c r="G10" s="242"/>
      <c r="H10" s="242"/>
      <c r="I10" s="242"/>
      <c r="J10" s="242"/>
      <c r="K10" s="242"/>
      <c r="L10" s="242"/>
    </row>
    <row r="11" spans="1:12" s="241" customFormat="1" ht="92.25" customHeight="1" x14ac:dyDescent="0.4">
      <c r="B11" s="253" t="s">
        <v>232</v>
      </c>
      <c r="C11" s="242"/>
      <c r="D11" s="242"/>
      <c r="E11" s="242"/>
      <c r="F11" s="242"/>
      <c r="G11" s="242"/>
      <c r="H11" s="242"/>
      <c r="I11" s="242"/>
      <c r="J11" s="242"/>
      <c r="K11" s="242"/>
      <c r="L11" s="242"/>
    </row>
    <row r="12" spans="1:12" s="241" customFormat="1" ht="49.5" customHeight="1" x14ac:dyDescent="0.4">
      <c r="B12" s="253" t="s">
        <v>261</v>
      </c>
      <c r="C12" s="242"/>
      <c r="D12" s="242"/>
      <c r="E12" s="242"/>
      <c r="F12" s="242"/>
      <c r="G12" s="242"/>
      <c r="H12" s="242"/>
      <c r="I12" s="242"/>
      <c r="J12" s="242"/>
      <c r="K12" s="242"/>
      <c r="L12" s="242"/>
    </row>
    <row r="13" spans="1:12" s="241" customFormat="1" ht="67.5" customHeight="1" x14ac:dyDescent="0.4">
      <c r="B13" s="253" t="s">
        <v>183</v>
      </c>
      <c r="C13" s="242"/>
      <c r="D13" s="242"/>
      <c r="E13" s="242"/>
      <c r="F13" s="242"/>
      <c r="G13" s="242"/>
      <c r="H13" s="242"/>
      <c r="I13" s="242"/>
      <c r="J13" s="242"/>
      <c r="K13" s="242"/>
      <c r="L13" s="242"/>
    </row>
    <row r="14" spans="1:12" s="241" customFormat="1" ht="91.5" customHeight="1" x14ac:dyDescent="0.4">
      <c r="B14" s="253" t="s">
        <v>233</v>
      </c>
      <c r="C14" s="242"/>
      <c r="D14" s="242"/>
      <c r="E14" s="242"/>
      <c r="F14" s="242"/>
      <c r="G14" s="242"/>
      <c r="H14" s="242"/>
      <c r="I14" s="242"/>
      <c r="J14" s="242"/>
      <c r="K14" s="242"/>
      <c r="L14" s="242"/>
    </row>
    <row r="15" spans="1:12" s="241" customFormat="1" ht="70.5" customHeight="1" x14ac:dyDescent="0.4">
      <c r="B15" s="253" t="s">
        <v>269</v>
      </c>
      <c r="C15" s="242"/>
      <c r="D15" s="242"/>
      <c r="E15" s="242"/>
      <c r="F15" s="242"/>
      <c r="G15" s="242"/>
      <c r="H15" s="242"/>
      <c r="I15" s="242"/>
      <c r="J15" s="242"/>
      <c r="K15" s="242"/>
      <c r="L15" s="242"/>
    </row>
    <row r="16" spans="1:12" s="241" customFormat="1" ht="21" x14ac:dyDescent="0.4">
      <c r="B16" s="254" t="s">
        <v>234</v>
      </c>
    </row>
    <row r="17" spans="2:2" s="241" customFormat="1" ht="21" x14ac:dyDescent="0.4">
      <c r="B17" s="252"/>
    </row>
    <row r="18" spans="2:2" s="241" customFormat="1" ht="21" x14ac:dyDescent="0.4">
      <c r="B18" s="250" t="s">
        <v>180</v>
      </c>
    </row>
    <row r="19" spans="2:2" s="241" customFormat="1" ht="42" x14ac:dyDescent="0.4">
      <c r="B19" s="254" t="s">
        <v>235</v>
      </c>
    </row>
    <row r="20" spans="2:2" s="241" customFormat="1" ht="42" x14ac:dyDescent="0.4">
      <c r="B20" s="254" t="s">
        <v>185</v>
      </c>
    </row>
    <row r="21" spans="2:2" s="241" customFormat="1" ht="21" x14ac:dyDescent="0.4">
      <c r="B21" s="255"/>
    </row>
    <row r="22" spans="2:2" s="241" customFormat="1" ht="21" x14ac:dyDescent="0.4"/>
    <row r="23" spans="2:2" s="241" customFormat="1" ht="21" x14ac:dyDescent="0.4"/>
    <row r="24" spans="2:2" s="241" customFormat="1" ht="21" x14ac:dyDescent="0.4"/>
    <row r="25" spans="2:2" s="241" customFormat="1" ht="21" x14ac:dyDescent="0.4"/>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showGridLines="0" topLeftCell="A49" zoomScaleNormal="100" workbookViewId="0">
      <selection activeCell="A53" sqref="A53"/>
    </sheetView>
  </sheetViews>
  <sheetFormatPr defaultColWidth="9.109375" defaultRowHeight="12" x14ac:dyDescent="0.25"/>
  <cols>
    <col min="1" max="1" width="41" style="1" customWidth="1"/>
    <col min="2" max="2" width="11.33203125" style="1" customWidth="1"/>
    <col min="3" max="3" width="9.33203125" style="1" customWidth="1"/>
    <col min="4" max="5" width="10.6640625" style="1" customWidth="1"/>
    <col min="6" max="6" width="11.5546875" style="1" customWidth="1"/>
    <col min="7" max="7" width="9.109375" style="1"/>
    <col min="8" max="8" width="9.109375" style="1" customWidth="1"/>
    <col min="9" max="9" width="9.109375" style="1"/>
    <col min="10" max="10" width="13.109375" style="1" customWidth="1"/>
    <col min="11" max="11" width="19.33203125" style="1" customWidth="1"/>
    <col min="12" max="12" width="3.6640625" style="1" customWidth="1"/>
    <col min="13" max="13" width="18.109375" style="1" customWidth="1"/>
    <col min="14" max="15" width="9.5546875" style="1" customWidth="1"/>
    <col min="16" max="16384" width="9.109375" style="1"/>
  </cols>
  <sheetData>
    <row r="1" spans="1:16" ht="3.75" customHeight="1" x14ac:dyDescent="0.25">
      <c r="A1" s="32"/>
      <c r="B1" s="13"/>
      <c r="C1" s="13"/>
      <c r="D1" s="13"/>
    </row>
    <row r="2" spans="1:16" x14ac:dyDescent="0.25">
      <c r="A2" s="32" t="s">
        <v>184</v>
      </c>
      <c r="B2" s="13"/>
      <c r="C2" s="13"/>
      <c r="D2" s="13"/>
    </row>
    <row r="3" spans="1:16" s="56" customFormat="1" ht="15" customHeight="1" x14ac:dyDescent="0.25">
      <c r="A3" s="63" t="s">
        <v>240</v>
      </c>
      <c r="B3" s="328" t="s">
        <v>159</v>
      </c>
      <c r="C3" s="329"/>
      <c r="D3" s="13"/>
      <c r="E3" s="339" t="s">
        <v>120</v>
      </c>
      <c r="F3" s="340"/>
      <c r="G3" s="341"/>
      <c r="H3" s="1"/>
      <c r="I3" s="342" t="s">
        <v>157</v>
      </c>
      <c r="J3" s="343"/>
      <c r="K3" s="343"/>
      <c r="L3" s="343"/>
      <c r="M3" s="344"/>
      <c r="N3" s="1"/>
      <c r="O3" s="1"/>
      <c r="P3" s="1"/>
    </row>
    <row r="4" spans="1:16" ht="4.5" customHeight="1" thickBot="1" x14ac:dyDescent="0.3">
      <c r="A4" s="32"/>
      <c r="B4" s="13"/>
      <c r="C4" s="13"/>
      <c r="D4" s="13"/>
    </row>
    <row r="5" spans="1:16" ht="12.6" thickBot="1" x14ac:dyDescent="0.3">
      <c r="A5" s="20" t="s">
        <v>136</v>
      </c>
      <c r="B5" s="21"/>
      <c r="C5" s="21"/>
      <c r="D5" s="21"/>
      <c r="E5" s="33"/>
      <c r="F5" s="33"/>
      <c r="G5" s="33"/>
      <c r="H5" s="33"/>
      <c r="I5" s="33"/>
      <c r="J5" s="34"/>
    </row>
    <row r="6" spans="1:16" s="7" customFormat="1" ht="12.6" thickBot="1" x14ac:dyDescent="0.3">
      <c r="A6" s="88" t="s">
        <v>110</v>
      </c>
      <c r="B6" s="89"/>
      <c r="C6" s="276" t="s">
        <v>114</v>
      </c>
      <c r="D6" s="345" t="s">
        <v>6</v>
      </c>
      <c r="E6" s="345"/>
      <c r="F6" s="345"/>
      <c r="G6" s="345"/>
      <c r="H6" s="345"/>
      <c r="I6" s="345"/>
      <c r="J6" s="346"/>
    </row>
    <row r="7" spans="1:16" x14ac:dyDescent="0.25">
      <c r="A7" s="40" t="s">
        <v>7</v>
      </c>
      <c r="B7" s="35"/>
      <c r="C7" s="48"/>
      <c r="D7" s="347" t="s">
        <v>111</v>
      </c>
      <c r="E7" s="348"/>
      <c r="F7" s="348"/>
      <c r="G7" s="348"/>
      <c r="H7" s="348"/>
      <c r="I7" s="348"/>
      <c r="J7" s="349"/>
    </row>
    <row r="8" spans="1:16" x14ac:dyDescent="0.25">
      <c r="A8" s="41" t="s">
        <v>236</v>
      </c>
      <c r="B8" s="36"/>
      <c r="C8" s="71"/>
      <c r="D8" s="325" t="s">
        <v>257</v>
      </c>
      <c r="E8" s="326"/>
      <c r="F8" s="326"/>
      <c r="G8" s="326"/>
      <c r="H8" s="326"/>
      <c r="I8" s="326"/>
      <c r="J8" s="327"/>
    </row>
    <row r="9" spans="1:16" x14ac:dyDescent="0.25">
      <c r="A9" s="41" t="s">
        <v>194</v>
      </c>
      <c r="B9" s="36"/>
      <c r="C9" s="49"/>
      <c r="D9" s="325"/>
      <c r="E9" s="326"/>
      <c r="F9" s="326"/>
      <c r="G9" s="326"/>
      <c r="H9" s="326"/>
      <c r="I9" s="326"/>
      <c r="J9" s="327"/>
    </row>
    <row r="10" spans="1:16" x14ac:dyDescent="0.25">
      <c r="A10" s="41" t="s">
        <v>172</v>
      </c>
      <c r="B10" s="36"/>
      <c r="C10" s="60" t="str">
        <f>IFERROR((ROUND(C8/C14,FALSE)),"")</f>
        <v/>
      </c>
      <c r="D10" s="325"/>
      <c r="E10" s="326"/>
      <c r="F10" s="326"/>
      <c r="G10" s="326"/>
      <c r="H10" s="326"/>
      <c r="I10" s="326"/>
      <c r="J10" s="327"/>
    </row>
    <row r="11" spans="1:16" x14ac:dyDescent="0.25">
      <c r="A11" s="41" t="s">
        <v>112</v>
      </c>
      <c r="B11" s="36"/>
      <c r="C11" s="67" t="str">
        <f>IFERROR(C10/C15,"")</f>
        <v/>
      </c>
      <c r="D11" s="325"/>
      <c r="E11" s="326"/>
      <c r="F11" s="326"/>
      <c r="G11" s="326"/>
      <c r="H11" s="326"/>
      <c r="I11" s="326"/>
      <c r="J11" s="327"/>
    </row>
    <row r="12" spans="1:16" x14ac:dyDescent="0.25">
      <c r="A12" s="41" t="s">
        <v>8</v>
      </c>
      <c r="B12" s="36"/>
      <c r="C12" s="8"/>
      <c r="D12" s="325"/>
      <c r="E12" s="326"/>
      <c r="F12" s="326"/>
      <c r="G12" s="326"/>
      <c r="H12" s="326"/>
      <c r="I12" s="326"/>
      <c r="J12" s="327"/>
    </row>
    <row r="13" spans="1:16" x14ac:dyDescent="0.25">
      <c r="A13" s="41" t="s">
        <v>247</v>
      </c>
      <c r="B13" s="36"/>
      <c r="C13" s="8"/>
      <c r="D13" s="325"/>
      <c r="E13" s="326"/>
      <c r="F13" s="326"/>
      <c r="G13" s="326"/>
      <c r="H13" s="326"/>
      <c r="I13" s="326"/>
      <c r="J13" s="327"/>
    </row>
    <row r="14" spans="1:16" x14ac:dyDescent="0.25">
      <c r="A14" s="41" t="s">
        <v>77</v>
      </c>
      <c r="B14" s="36"/>
      <c r="C14" s="8"/>
      <c r="D14" s="325"/>
      <c r="E14" s="326"/>
      <c r="F14" s="326"/>
      <c r="G14" s="326"/>
      <c r="H14" s="326"/>
      <c r="I14" s="326"/>
      <c r="J14" s="327"/>
    </row>
    <row r="15" spans="1:16" x14ac:dyDescent="0.25">
      <c r="A15" s="41" t="s">
        <v>122</v>
      </c>
      <c r="B15" s="36"/>
      <c r="C15" s="198">
        <v>60</v>
      </c>
      <c r="D15" s="325"/>
      <c r="E15" s="326"/>
      <c r="F15" s="326"/>
      <c r="G15" s="326"/>
      <c r="H15" s="326"/>
      <c r="I15" s="326"/>
      <c r="J15" s="327"/>
    </row>
    <row r="16" spans="1:16" x14ac:dyDescent="0.25">
      <c r="A16" s="41" t="s">
        <v>87</v>
      </c>
      <c r="B16" s="36"/>
      <c r="C16" s="60">
        <f>C15*C14</f>
        <v>0</v>
      </c>
      <c r="D16" s="325"/>
      <c r="E16" s="326"/>
      <c r="F16" s="326"/>
      <c r="G16" s="326"/>
      <c r="H16" s="326"/>
      <c r="I16" s="326"/>
      <c r="J16" s="327"/>
    </row>
    <row r="17" spans="1:14" x14ac:dyDescent="0.25">
      <c r="A17" s="41" t="s">
        <v>258</v>
      </c>
      <c r="B17" s="36"/>
      <c r="C17" s="8"/>
      <c r="D17" s="350" t="s">
        <v>171</v>
      </c>
      <c r="E17" s="351"/>
      <c r="F17" s="351"/>
      <c r="G17" s="351"/>
      <c r="H17" s="351"/>
      <c r="I17" s="351"/>
      <c r="J17" s="352"/>
    </row>
    <row r="18" spans="1:14" x14ac:dyDescent="0.25">
      <c r="A18" s="41" t="s">
        <v>275</v>
      </c>
      <c r="B18" s="36"/>
      <c r="C18" s="60" t="str">
        <f>IFERROR(C14/C17,"")</f>
        <v/>
      </c>
      <c r="D18" s="318"/>
      <c r="E18" s="319"/>
      <c r="F18" s="319"/>
      <c r="G18" s="319"/>
      <c r="H18" s="319"/>
      <c r="I18" s="319"/>
      <c r="J18" s="320"/>
    </row>
    <row r="19" spans="1:14" x14ac:dyDescent="0.25">
      <c r="A19" s="41" t="s">
        <v>78</v>
      </c>
      <c r="B19" s="36"/>
      <c r="C19" s="8"/>
      <c r="D19" s="325"/>
      <c r="E19" s="326"/>
      <c r="F19" s="326"/>
      <c r="G19" s="326"/>
      <c r="H19" s="326"/>
      <c r="I19" s="326"/>
      <c r="J19" s="327"/>
    </row>
    <row r="20" spans="1:14" x14ac:dyDescent="0.25">
      <c r="A20" s="41" t="s">
        <v>9</v>
      </c>
      <c r="B20" s="37"/>
      <c r="C20" s="199">
        <v>0.9</v>
      </c>
      <c r="D20" s="325" t="s">
        <v>71</v>
      </c>
      <c r="E20" s="326"/>
      <c r="F20" s="326"/>
      <c r="G20" s="326"/>
      <c r="H20" s="326"/>
      <c r="I20" s="326"/>
      <c r="J20" s="327"/>
    </row>
    <row r="21" spans="1:14" x14ac:dyDescent="0.25">
      <c r="A21" s="41" t="s">
        <v>160</v>
      </c>
      <c r="B21" s="37"/>
      <c r="C21" s="68">
        <f>C17*C19</f>
        <v>0</v>
      </c>
      <c r="D21" s="325"/>
      <c r="E21" s="326"/>
      <c r="F21" s="326"/>
      <c r="G21" s="326"/>
      <c r="H21" s="326"/>
      <c r="I21" s="326"/>
      <c r="J21" s="327"/>
    </row>
    <row r="22" spans="1:14" x14ac:dyDescent="0.25">
      <c r="A22" s="41" t="s">
        <v>86</v>
      </c>
      <c r="B22" s="37"/>
      <c r="C22" s="308">
        <f>52/12</f>
        <v>4.333333333333333</v>
      </c>
      <c r="D22" s="325"/>
      <c r="E22" s="326"/>
      <c r="F22" s="326"/>
      <c r="G22" s="326"/>
      <c r="H22" s="326"/>
      <c r="I22" s="326"/>
      <c r="J22" s="327"/>
    </row>
    <row r="23" spans="1:14" ht="12.6" thickBot="1" x14ac:dyDescent="0.3">
      <c r="A23" s="42" t="s">
        <v>85</v>
      </c>
      <c r="B23" s="39"/>
      <c r="C23" s="69">
        <f>C21*C22</f>
        <v>0</v>
      </c>
      <c r="D23" s="336"/>
      <c r="E23" s="337"/>
      <c r="F23" s="337"/>
      <c r="G23" s="337"/>
      <c r="H23" s="337"/>
      <c r="I23" s="337"/>
      <c r="J23" s="338"/>
    </row>
    <row r="24" spans="1:14" s="2" customFormat="1" ht="8.25" customHeight="1" thickBot="1" x14ac:dyDescent="0.3">
      <c r="B24" s="12"/>
      <c r="C24" s="205"/>
    </row>
    <row r="25" spans="1:14" ht="15.75" customHeight="1" thickBot="1" x14ac:dyDescent="0.3">
      <c r="A25" s="353" t="s">
        <v>137</v>
      </c>
      <c r="B25" s="354"/>
      <c r="C25" s="354"/>
      <c r="D25" s="354"/>
      <c r="E25" s="354"/>
      <c r="F25" s="354"/>
      <c r="G25" s="354"/>
      <c r="H25" s="354"/>
      <c r="I25" s="354"/>
      <c r="J25" s="354"/>
      <c r="K25" s="354"/>
      <c r="L25" s="354"/>
      <c r="M25" s="354"/>
      <c r="N25" s="355"/>
    </row>
    <row r="26" spans="1:14" s="7" customFormat="1" ht="74.25" customHeight="1" thickBot="1" x14ac:dyDescent="0.3">
      <c r="A26" s="277" t="s">
        <v>113</v>
      </c>
      <c r="B26" s="278" t="s">
        <v>74</v>
      </c>
      <c r="C26" s="279" t="s">
        <v>270</v>
      </c>
      <c r="D26" s="279" t="s">
        <v>271</v>
      </c>
      <c r="E26" s="279" t="s">
        <v>115</v>
      </c>
      <c r="F26" s="279" t="s">
        <v>279</v>
      </c>
      <c r="G26" s="279" t="s">
        <v>123</v>
      </c>
      <c r="H26" s="279" t="s">
        <v>124</v>
      </c>
      <c r="I26" s="330" t="s">
        <v>6</v>
      </c>
      <c r="J26" s="331"/>
      <c r="K26" s="331"/>
      <c r="L26" s="331"/>
      <c r="M26" s="331"/>
      <c r="N26" s="332"/>
    </row>
    <row r="27" spans="1:14" ht="15" customHeight="1" x14ac:dyDescent="0.25">
      <c r="A27" s="45" t="s">
        <v>82</v>
      </c>
      <c r="B27" s="321" t="s">
        <v>274</v>
      </c>
      <c r="C27" s="155">
        <f>$C$17</f>
        <v>0</v>
      </c>
      <c r="D27" s="206">
        <v>1</v>
      </c>
      <c r="E27" s="201"/>
      <c r="F27" s="155" t="str">
        <f>IFERROR((E27/21)*($C$18/8),"")</f>
        <v/>
      </c>
      <c r="G27" s="201"/>
      <c r="H27" s="202"/>
      <c r="I27" s="333"/>
      <c r="J27" s="334"/>
      <c r="K27" s="334"/>
      <c r="L27" s="334"/>
      <c r="M27" s="334"/>
      <c r="N27" s="335"/>
    </row>
    <row r="28" spans="1:14" x14ac:dyDescent="0.25">
      <c r="A28" s="316" t="s">
        <v>80</v>
      </c>
      <c r="B28" s="104" t="s">
        <v>274</v>
      </c>
      <c r="C28" s="70">
        <f t="shared" ref="C28:C40" si="0">$C$17</f>
        <v>0</v>
      </c>
      <c r="D28" s="207">
        <v>1</v>
      </c>
      <c r="E28" s="71"/>
      <c r="F28" s="70" t="str">
        <f t="shared" ref="F28:F40" si="1">IFERROR((E28/21)*($C$18/8),"")</f>
        <v/>
      </c>
      <c r="G28" s="71"/>
      <c r="H28" s="203"/>
      <c r="I28" s="325"/>
      <c r="J28" s="326"/>
      <c r="K28" s="326"/>
      <c r="L28" s="326"/>
      <c r="M28" s="326"/>
      <c r="N28" s="327"/>
    </row>
    <row r="29" spans="1:14" x14ac:dyDescent="0.25">
      <c r="A29" s="316" t="s">
        <v>75</v>
      </c>
      <c r="B29" s="104" t="s">
        <v>274</v>
      </c>
      <c r="C29" s="70">
        <f t="shared" si="0"/>
        <v>0</v>
      </c>
      <c r="D29" s="309" t="str">
        <f>IFERROR((ROUND((C8*C12)/C16,FALSE)),"")</f>
        <v/>
      </c>
      <c r="E29" s="71"/>
      <c r="F29" s="70" t="str">
        <f t="shared" si="1"/>
        <v/>
      </c>
      <c r="G29" s="71"/>
      <c r="H29" s="203"/>
      <c r="I29" s="325"/>
      <c r="J29" s="326"/>
      <c r="K29" s="326"/>
      <c r="L29" s="326"/>
      <c r="M29" s="326"/>
      <c r="N29" s="327"/>
    </row>
    <row r="30" spans="1:14" x14ac:dyDescent="0.25">
      <c r="A30" s="316" t="s">
        <v>187</v>
      </c>
      <c r="B30" s="104" t="s">
        <v>274</v>
      </c>
      <c r="C30" s="70">
        <f t="shared" si="0"/>
        <v>0</v>
      </c>
      <c r="D30" s="70" t="str">
        <f>IFERROR(ROUND(D29*C9,FALSE),"")</f>
        <v/>
      </c>
      <c r="E30" s="71"/>
      <c r="F30" s="70" t="str">
        <f t="shared" si="1"/>
        <v/>
      </c>
      <c r="G30" s="71"/>
      <c r="H30" s="203"/>
      <c r="I30" s="325" t="s">
        <v>238</v>
      </c>
      <c r="J30" s="326"/>
      <c r="K30" s="326"/>
      <c r="L30" s="326"/>
      <c r="M30" s="326"/>
      <c r="N30" s="327"/>
    </row>
    <row r="31" spans="1:14" ht="12" customHeight="1" x14ac:dyDescent="0.25">
      <c r="A31" s="46" t="s">
        <v>81</v>
      </c>
      <c r="B31" s="104" t="s">
        <v>274</v>
      </c>
      <c r="C31" s="70">
        <f t="shared" si="0"/>
        <v>0</v>
      </c>
      <c r="D31" s="60" t="str">
        <f>IFERROR(ROUND((C8*C13)/C16, FALSE),"")</f>
        <v/>
      </c>
      <c r="E31" s="71"/>
      <c r="F31" s="70" t="str">
        <f t="shared" si="1"/>
        <v/>
      </c>
      <c r="G31" s="71"/>
      <c r="H31" s="203"/>
      <c r="I31" s="325" t="s">
        <v>259</v>
      </c>
      <c r="J31" s="326"/>
      <c r="K31" s="326"/>
      <c r="L31" s="326"/>
      <c r="M31" s="326"/>
      <c r="N31" s="327"/>
    </row>
    <row r="32" spans="1:14" x14ac:dyDescent="0.25">
      <c r="A32" s="46" t="s">
        <v>89</v>
      </c>
      <c r="B32" s="104" t="s">
        <v>274</v>
      </c>
      <c r="C32" s="70">
        <f t="shared" si="0"/>
        <v>0</v>
      </c>
      <c r="D32" s="60" t="str">
        <f>D31</f>
        <v/>
      </c>
      <c r="E32" s="71"/>
      <c r="F32" s="70" t="str">
        <f t="shared" si="1"/>
        <v/>
      </c>
      <c r="G32" s="71"/>
      <c r="H32" s="203"/>
      <c r="I32" s="325"/>
      <c r="J32" s="326"/>
      <c r="K32" s="326"/>
      <c r="L32" s="326"/>
      <c r="M32" s="326"/>
      <c r="N32" s="327"/>
    </row>
    <row r="33" spans="1:14" x14ac:dyDescent="0.25">
      <c r="A33" s="316" t="s">
        <v>69</v>
      </c>
      <c r="B33" s="104" t="s">
        <v>274</v>
      </c>
      <c r="C33" s="70">
        <f t="shared" si="0"/>
        <v>0</v>
      </c>
      <c r="D33" s="207">
        <v>1</v>
      </c>
      <c r="E33" s="71"/>
      <c r="F33" s="70" t="str">
        <f t="shared" si="1"/>
        <v/>
      </c>
      <c r="G33" s="71"/>
      <c r="H33" s="203"/>
      <c r="I33" s="325"/>
      <c r="J33" s="326"/>
      <c r="K33" s="326"/>
      <c r="L33" s="326"/>
      <c r="M33" s="326"/>
      <c r="N33" s="327"/>
    </row>
    <row r="34" spans="1:14" ht="12" customHeight="1" x14ac:dyDescent="0.25">
      <c r="A34" s="46" t="s">
        <v>88</v>
      </c>
      <c r="B34" s="104" t="s">
        <v>274</v>
      </c>
      <c r="C34" s="70">
        <f t="shared" si="0"/>
        <v>0</v>
      </c>
      <c r="D34" s="71"/>
      <c r="E34" s="71"/>
      <c r="F34" s="70" t="str">
        <f t="shared" si="1"/>
        <v/>
      </c>
      <c r="G34" s="71"/>
      <c r="H34" s="203"/>
      <c r="I34" s="325" t="s">
        <v>237</v>
      </c>
      <c r="J34" s="326"/>
      <c r="K34" s="326"/>
      <c r="L34" s="326"/>
      <c r="M34" s="326"/>
      <c r="N34" s="327"/>
    </row>
    <row r="35" spans="1:14" x14ac:dyDescent="0.25">
      <c r="A35" s="316" t="s">
        <v>70</v>
      </c>
      <c r="B35" s="104" t="s">
        <v>274</v>
      </c>
      <c r="C35" s="70">
        <f t="shared" si="0"/>
        <v>0</v>
      </c>
      <c r="D35" s="207">
        <v>1</v>
      </c>
      <c r="E35" s="71"/>
      <c r="F35" s="70" t="str">
        <f t="shared" si="1"/>
        <v/>
      </c>
      <c r="G35" s="71"/>
      <c r="H35" s="203"/>
      <c r="I35" s="325"/>
      <c r="J35" s="326"/>
      <c r="K35" s="326"/>
      <c r="L35" s="326"/>
      <c r="M35" s="326"/>
      <c r="N35" s="327"/>
    </row>
    <row r="36" spans="1:14" x14ac:dyDescent="0.25">
      <c r="A36" s="316" t="s">
        <v>90</v>
      </c>
      <c r="B36" s="104" t="s">
        <v>274</v>
      </c>
      <c r="C36" s="70">
        <f t="shared" si="0"/>
        <v>0</v>
      </c>
      <c r="D36" s="207">
        <v>2</v>
      </c>
      <c r="E36" s="71"/>
      <c r="F36" s="70" t="str">
        <f t="shared" si="1"/>
        <v/>
      </c>
      <c r="G36" s="71"/>
      <c r="H36" s="203"/>
      <c r="I36" s="325"/>
      <c r="J36" s="326"/>
      <c r="K36" s="326"/>
      <c r="L36" s="326"/>
      <c r="M36" s="326"/>
      <c r="N36" s="327"/>
    </row>
    <row r="37" spans="1:14" x14ac:dyDescent="0.25">
      <c r="A37" s="316" t="s">
        <v>91</v>
      </c>
      <c r="B37" s="104" t="s">
        <v>92</v>
      </c>
      <c r="C37" s="70">
        <f t="shared" si="0"/>
        <v>0</v>
      </c>
      <c r="D37" s="207">
        <v>2</v>
      </c>
      <c r="E37" s="71"/>
      <c r="F37" s="70" t="str">
        <f t="shared" si="1"/>
        <v/>
      </c>
      <c r="G37" s="71"/>
      <c r="H37" s="203"/>
      <c r="I37" s="325"/>
      <c r="J37" s="326"/>
      <c r="K37" s="326"/>
      <c r="L37" s="326"/>
      <c r="M37" s="326"/>
      <c r="N37" s="327"/>
    </row>
    <row r="38" spans="1:14" x14ac:dyDescent="0.25">
      <c r="A38" s="316" t="s">
        <v>260</v>
      </c>
      <c r="B38" s="104" t="s">
        <v>274</v>
      </c>
      <c r="C38" s="70">
        <f t="shared" si="0"/>
        <v>0</v>
      </c>
      <c r="D38" s="207">
        <v>1</v>
      </c>
      <c r="E38" s="71"/>
      <c r="F38" s="70" t="str">
        <f t="shared" si="1"/>
        <v/>
      </c>
      <c r="G38" s="71"/>
      <c r="H38" s="203"/>
      <c r="I38" s="325" t="s">
        <v>83</v>
      </c>
      <c r="J38" s="326"/>
      <c r="K38" s="326"/>
      <c r="L38" s="326"/>
      <c r="M38" s="326"/>
      <c r="N38" s="327"/>
    </row>
    <row r="39" spans="1:14" x14ac:dyDescent="0.25">
      <c r="A39" s="316" t="s">
        <v>84</v>
      </c>
      <c r="B39" s="104" t="s">
        <v>274</v>
      </c>
      <c r="C39" s="70">
        <f t="shared" si="0"/>
        <v>0</v>
      </c>
      <c r="D39" s="207">
        <v>2</v>
      </c>
      <c r="E39" s="71"/>
      <c r="F39" s="70" t="str">
        <f t="shared" si="1"/>
        <v/>
      </c>
      <c r="G39" s="71"/>
      <c r="H39" s="203"/>
      <c r="I39" s="325"/>
      <c r="J39" s="326"/>
      <c r="K39" s="326"/>
      <c r="L39" s="326"/>
      <c r="M39" s="326"/>
      <c r="N39" s="327"/>
    </row>
    <row r="40" spans="1:14" ht="12.75" customHeight="1" thickBot="1" x14ac:dyDescent="0.3">
      <c r="A40" s="317" t="s">
        <v>79</v>
      </c>
      <c r="B40" s="125" t="s">
        <v>274</v>
      </c>
      <c r="C40" s="77">
        <f t="shared" si="0"/>
        <v>0</v>
      </c>
      <c r="D40" s="76"/>
      <c r="E40" s="76"/>
      <c r="F40" s="77" t="str">
        <f t="shared" si="1"/>
        <v/>
      </c>
      <c r="G40" s="76"/>
      <c r="H40" s="204"/>
      <c r="I40" s="336" t="s">
        <v>158</v>
      </c>
      <c r="J40" s="337"/>
      <c r="K40" s="337"/>
      <c r="L40" s="337"/>
      <c r="M40" s="337"/>
      <c r="N40" s="338"/>
    </row>
    <row r="41" spans="1:14" ht="6" customHeight="1" x14ac:dyDescent="0.25"/>
    <row r="42" spans="1:14" ht="24.75" customHeight="1" x14ac:dyDescent="0.25">
      <c r="A42" s="323" t="s">
        <v>280</v>
      </c>
      <c r="B42" s="323"/>
      <c r="C42" s="323"/>
      <c r="D42" s="323"/>
      <c r="E42" s="323"/>
      <c r="F42" s="323"/>
      <c r="G42" s="323"/>
      <c r="H42" s="323"/>
      <c r="I42" s="323"/>
      <c r="J42" s="323"/>
      <c r="K42" s="323"/>
      <c r="L42" s="323"/>
      <c r="M42" s="323"/>
      <c r="N42" s="323"/>
    </row>
    <row r="43" spans="1:14" ht="6.75" customHeight="1" thickBot="1" x14ac:dyDescent="0.3"/>
    <row r="44" spans="1:14" ht="15.75" customHeight="1" thickBot="1" x14ac:dyDescent="0.3">
      <c r="A44" s="353" t="s">
        <v>191</v>
      </c>
      <c r="B44" s="354"/>
      <c r="C44" s="354"/>
      <c r="D44" s="354"/>
      <c r="E44" s="354"/>
      <c r="F44" s="354"/>
      <c r="G44" s="354"/>
      <c r="H44" s="354"/>
      <c r="I44" s="354"/>
      <c r="J44" s="354"/>
      <c r="K44" s="354"/>
      <c r="L44" s="354"/>
      <c r="M44" s="355"/>
    </row>
    <row r="45" spans="1:14" ht="12.6" thickBot="1" x14ac:dyDescent="0.3">
      <c r="A45" s="324" t="s">
        <v>239</v>
      </c>
      <c r="B45" s="324"/>
      <c r="C45" s="324"/>
      <c r="D45" s="324"/>
      <c r="E45" s="324"/>
      <c r="F45" s="324"/>
      <c r="G45" s="324"/>
      <c r="H45" s="324"/>
      <c r="I45" s="324"/>
      <c r="J45" s="324"/>
      <c r="K45" s="324"/>
      <c r="L45" s="324"/>
      <c r="M45" s="324"/>
    </row>
    <row r="46" spans="1:14" ht="15.75" customHeight="1" thickBot="1" x14ac:dyDescent="0.3">
      <c r="A46" s="275" t="s">
        <v>195</v>
      </c>
      <c r="B46" s="281"/>
      <c r="C46" s="280" t="s">
        <v>114</v>
      </c>
      <c r="D46" s="359" t="s">
        <v>6</v>
      </c>
      <c r="E46" s="359"/>
      <c r="F46" s="359"/>
      <c r="G46" s="359"/>
      <c r="H46" s="360"/>
    </row>
    <row r="47" spans="1:14" x14ac:dyDescent="0.25">
      <c r="A47" s="40" t="s">
        <v>192</v>
      </c>
      <c r="B47" s="272"/>
      <c r="C47" s="48"/>
      <c r="D47" s="35"/>
      <c r="E47" s="35"/>
      <c r="F47" s="35"/>
      <c r="G47" s="35"/>
      <c r="H47" s="273"/>
    </row>
    <row r="48" spans="1:14" x14ac:dyDescent="0.25">
      <c r="A48" s="41" t="s">
        <v>196</v>
      </c>
      <c r="B48" s="37"/>
      <c r="C48" s="8"/>
      <c r="D48" s="36"/>
      <c r="E48" s="36"/>
      <c r="F48" s="36"/>
      <c r="G48" s="36"/>
      <c r="H48" s="274"/>
    </row>
    <row r="49" spans="1:14" x14ac:dyDescent="0.25">
      <c r="A49" s="41" t="s">
        <v>248</v>
      </c>
      <c r="B49" s="37"/>
      <c r="C49" s="8"/>
      <c r="D49" s="36"/>
      <c r="E49" s="36"/>
      <c r="F49" s="36"/>
      <c r="G49" s="36"/>
      <c r="H49" s="274"/>
    </row>
    <row r="50" spans="1:14" x14ac:dyDescent="0.25">
      <c r="A50" s="282" t="s">
        <v>197</v>
      </c>
      <c r="B50" s="283"/>
      <c r="C50" s="286">
        <f>C47*C49</f>
        <v>0</v>
      </c>
      <c r="D50" s="284"/>
      <c r="E50" s="284"/>
      <c r="F50" s="284"/>
      <c r="G50" s="284"/>
      <c r="H50" s="285"/>
    </row>
    <row r="51" spans="1:14" ht="12.6" thickBot="1" x14ac:dyDescent="0.3">
      <c r="A51" s="42" t="s">
        <v>193</v>
      </c>
      <c r="B51" s="39"/>
      <c r="C51" s="9"/>
      <c r="D51" s="38"/>
      <c r="E51" s="38"/>
      <c r="F51" s="38"/>
      <c r="G51" s="38"/>
      <c r="H51" s="43"/>
    </row>
    <row r="52" spans="1:14" ht="60.6" thickBot="1" x14ac:dyDescent="0.3">
      <c r="A52" s="275" t="s">
        <v>249</v>
      </c>
      <c r="B52" s="280" t="s">
        <v>74</v>
      </c>
      <c r="C52" s="280" t="s">
        <v>114</v>
      </c>
      <c r="D52" s="291" t="s">
        <v>115</v>
      </c>
      <c r="E52" s="291" t="s">
        <v>279</v>
      </c>
      <c r="F52" s="291" t="s">
        <v>201</v>
      </c>
      <c r="G52" s="291" t="s">
        <v>202</v>
      </c>
      <c r="H52" s="330" t="s">
        <v>6</v>
      </c>
      <c r="I52" s="331"/>
      <c r="J52" s="331"/>
      <c r="K52" s="331"/>
      <c r="L52" s="331"/>
      <c r="M52" s="332"/>
    </row>
    <row r="53" spans="1:14" x14ac:dyDescent="0.25">
      <c r="A53" s="288" t="s">
        <v>186</v>
      </c>
      <c r="B53" s="289" t="s">
        <v>198</v>
      </c>
      <c r="C53" s="271"/>
      <c r="D53" s="271"/>
      <c r="E53" s="119">
        <f>D53/21</f>
        <v>0</v>
      </c>
      <c r="F53" s="271"/>
      <c r="G53" s="290"/>
      <c r="H53" s="361"/>
      <c r="I53" s="362"/>
      <c r="J53" s="362"/>
      <c r="K53" s="362"/>
      <c r="L53" s="362"/>
      <c r="M53" s="363"/>
    </row>
    <row r="54" spans="1:14" x14ac:dyDescent="0.25">
      <c r="A54" s="247" t="s">
        <v>75</v>
      </c>
      <c r="B54" s="44" t="s">
        <v>198</v>
      </c>
      <c r="C54" s="71"/>
      <c r="D54" s="71"/>
      <c r="E54" s="70">
        <f t="shared" ref="E54:E57" si="2">D54/21</f>
        <v>0</v>
      </c>
      <c r="F54" s="71"/>
      <c r="G54" s="203"/>
      <c r="H54" s="325"/>
      <c r="I54" s="326"/>
      <c r="J54" s="326"/>
      <c r="K54" s="326"/>
      <c r="L54" s="326"/>
      <c r="M54" s="327"/>
    </row>
    <row r="55" spans="1:14" x14ac:dyDescent="0.25">
      <c r="A55" s="247" t="s">
        <v>199</v>
      </c>
      <c r="B55" s="44" t="s">
        <v>198</v>
      </c>
      <c r="C55" s="71"/>
      <c r="D55" s="71"/>
      <c r="E55" s="70">
        <f t="shared" si="2"/>
        <v>0</v>
      </c>
      <c r="F55" s="71"/>
      <c r="G55" s="203"/>
      <c r="H55" s="325" t="s">
        <v>200</v>
      </c>
      <c r="I55" s="326"/>
      <c r="J55" s="326"/>
      <c r="K55" s="326"/>
      <c r="L55" s="326"/>
      <c r="M55" s="327"/>
    </row>
    <row r="56" spans="1:14" x14ac:dyDescent="0.25">
      <c r="A56" s="247" t="s">
        <v>79</v>
      </c>
      <c r="B56" s="44" t="s">
        <v>198</v>
      </c>
      <c r="C56" s="71"/>
      <c r="D56" s="71"/>
      <c r="E56" s="70">
        <f t="shared" si="2"/>
        <v>0</v>
      </c>
      <c r="F56" s="71"/>
      <c r="G56" s="203"/>
      <c r="H56" s="325"/>
      <c r="I56" s="326"/>
      <c r="J56" s="326"/>
      <c r="K56" s="326"/>
      <c r="L56" s="326"/>
      <c r="M56" s="327"/>
    </row>
    <row r="57" spans="1:14" ht="12.6" thickBot="1" x14ac:dyDescent="0.3">
      <c r="A57" s="287" t="s">
        <v>16</v>
      </c>
      <c r="B57" s="47" t="s">
        <v>198</v>
      </c>
      <c r="C57" s="9"/>
      <c r="D57" s="76"/>
      <c r="E57" s="77">
        <f t="shared" si="2"/>
        <v>0</v>
      </c>
      <c r="F57" s="76"/>
      <c r="G57" s="204"/>
      <c r="H57" s="356"/>
      <c r="I57" s="357"/>
      <c r="J57" s="357"/>
      <c r="K57" s="357"/>
      <c r="L57" s="357"/>
      <c r="M57" s="358"/>
    </row>
    <row r="58" spans="1:14" ht="6" customHeight="1" x14ac:dyDescent="0.25"/>
    <row r="59" spans="1:14" ht="27.75" customHeight="1" x14ac:dyDescent="0.25">
      <c r="A59" s="323" t="s">
        <v>281</v>
      </c>
      <c r="B59" s="323"/>
      <c r="C59" s="323"/>
      <c r="D59" s="323"/>
      <c r="E59" s="323"/>
      <c r="F59" s="323"/>
      <c r="G59" s="323"/>
      <c r="H59" s="323"/>
      <c r="I59" s="323"/>
      <c r="J59" s="323"/>
      <c r="K59" s="323"/>
      <c r="L59" s="323"/>
      <c r="M59" s="323"/>
      <c r="N59" s="322"/>
    </row>
    <row r="60" spans="1:14" ht="6" customHeight="1" x14ac:dyDescent="0.25"/>
  </sheetData>
  <mergeCells count="47">
    <mergeCell ref="D19:J19"/>
    <mergeCell ref="D20:J20"/>
    <mergeCell ref="D21:J21"/>
    <mergeCell ref="H54:M54"/>
    <mergeCell ref="H55:M55"/>
    <mergeCell ref="I40:N40"/>
    <mergeCell ref="A25:N25"/>
    <mergeCell ref="A42:N42"/>
    <mergeCell ref="I30:N30"/>
    <mergeCell ref="I31:N31"/>
    <mergeCell ref="I32:N32"/>
    <mergeCell ref="I33:N33"/>
    <mergeCell ref="I34:N34"/>
    <mergeCell ref="A44:M44"/>
    <mergeCell ref="D46:H46"/>
    <mergeCell ref="H52:M52"/>
    <mergeCell ref="D8:J8"/>
    <mergeCell ref="D9:J9"/>
    <mergeCell ref="D10:J10"/>
    <mergeCell ref="D16:J16"/>
    <mergeCell ref="D17:J17"/>
    <mergeCell ref="B3:C3"/>
    <mergeCell ref="I26:N26"/>
    <mergeCell ref="I27:N27"/>
    <mergeCell ref="I28:N28"/>
    <mergeCell ref="I29:N29"/>
    <mergeCell ref="D11:J11"/>
    <mergeCell ref="D12:J12"/>
    <mergeCell ref="D13:J13"/>
    <mergeCell ref="D14:J14"/>
    <mergeCell ref="D15:J15"/>
    <mergeCell ref="D22:J22"/>
    <mergeCell ref="D23:J23"/>
    <mergeCell ref="E3:G3"/>
    <mergeCell ref="I3:M3"/>
    <mergeCell ref="D6:J6"/>
    <mergeCell ref="D7:J7"/>
    <mergeCell ref="A59:M59"/>
    <mergeCell ref="A45:M45"/>
    <mergeCell ref="I35:N35"/>
    <mergeCell ref="I36:N36"/>
    <mergeCell ref="I37:N37"/>
    <mergeCell ref="I38:N38"/>
    <mergeCell ref="I39:N39"/>
    <mergeCell ref="H56:M56"/>
    <mergeCell ref="H57:M57"/>
    <mergeCell ref="H53:M5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6"/>
  <sheetViews>
    <sheetView showGridLines="0" tabSelected="1" zoomScale="120" zoomScaleNormal="120" workbookViewId="0">
      <pane xSplit="1" ySplit="3" topLeftCell="B4" activePane="bottomRight" state="frozen"/>
      <selection pane="topRight" activeCell="C1" sqref="C1"/>
      <selection pane="bottomLeft" activeCell="A4" sqref="A4"/>
      <selection pane="bottomRight"/>
    </sheetView>
  </sheetViews>
  <sheetFormatPr defaultColWidth="9.109375" defaultRowHeight="12" x14ac:dyDescent="0.25"/>
  <cols>
    <col min="1" max="1" width="37.109375" style="1" customWidth="1"/>
    <col min="2" max="2" width="11.5546875" style="1" customWidth="1"/>
    <col min="3" max="5" width="9.33203125" style="1" customWidth="1"/>
    <col min="6" max="6" width="2.109375" style="2" customWidth="1"/>
    <col min="7" max="7" width="11.5546875" style="1" customWidth="1"/>
    <col min="8" max="8" width="13.33203125" style="1" customWidth="1"/>
    <col min="9" max="9" width="9.33203125" style="1" customWidth="1"/>
    <col min="10" max="10" width="9.5546875" style="1" bestFit="1" customWidth="1"/>
    <col min="11" max="11" width="2.109375" style="2" customWidth="1"/>
    <col min="12" max="12" width="33.88671875" style="1" customWidth="1"/>
    <col min="13" max="13" width="25.6640625" style="2" customWidth="1"/>
    <col min="14" max="16384" width="9.109375" style="1"/>
  </cols>
  <sheetData>
    <row r="1" spans="1:16" ht="3.75" customHeight="1" thickBot="1" x14ac:dyDescent="0.3"/>
    <row r="2" spans="1:16" ht="15" customHeight="1" thickBot="1" x14ac:dyDescent="0.3">
      <c r="A2" s="378" t="s">
        <v>250</v>
      </c>
      <c r="B2" s="379"/>
      <c r="C2" s="379"/>
      <c r="D2" s="379"/>
      <c r="E2" s="379"/>
      <c r="F2" s="379"/>
      <c r="G2" s="379"/>
      <c r="H2" s="379"/>
      <c r="I2" s="379"/>
      <c r="J2" s="379"/>
      <c r="K2" s="379"/>
      <c r="L2" s="379"/>
      <c r="M2" s="380"/>
    </row>
    <row r="3" spans="1:16" ht="12.6" thickBot="1" x14ac:dyDescent="0.3">
      <c r="A3" s="381" t="s">
        <v>0</v>
      </c>
      <c r="B3" s="382"/>
      <c r="C3" s="382"/>
      <c r="D3" s="382"/>
      <c r="E3" s="382"/>
      <c r="F3" s="382"/>
      <c r="G3" s="382"/>
      <c r="H3" s="382"/>
      <c r="I3" s="382"/>
      <c r="J3" s="382"/>
      <c r="K3" s="382"/>
      <c r="L3" s="382"/>
      <c r="M3" s="383"/>
    </row>
    <row r="4" spans="1:16" s="56" customFormat="1" ht="3.75" customHeight="1" x14ac:dyDescent="0.25">
      <c r="A4" s="54"/>
      <c r="B4" s="54"/>
      <c r="C4" s="54"/>
      <c r="D4" s="54"/>
      <c r="E4" s="54"/>
      <c r="F4" s="12"/>
      <c r="G4" s="54"/>
      <c r="H4" s="54"/>
      <c r="I4" s="54"/>
      <c r="J4" s="54"/>
      <c r="K4" s="12"/>
      <c r="L4" s="54"/>
      <c r="M4" s="53"/>
    </row>
    <row r="5" spans="1:16" s="56" customFormat="1" ht="15" customHeight="1" x14ac:dyDescent="0.25">
      <c r="A5" s="63" t="s">
        <v>240</v>
      </c>
      <c r="B5" s="328" t="s">
        <v>159</v>
      </c>
      <c r="C5" s="329"/>
      <c r="D5" s="24"/>
      <c r="E5" s="339" t="s">
        <v>120</v>
      </c>
      <c r="F5" s="340"/>
      <c r="G5" s="340"/>
      <c r="H5" s="341"/>
      <c r="I5" s="24"/>
      <c r="J5" s="396" t="s">
        <v>167</v>
      </c>
      <c r="K5" s="397"/>
      <c r="L5" s="398"/>
      <c r="M5" s="200"/>
      <c r="N5" s="24"/>
      <c r="O5" s="24"/>
      <c r="P5" s="2"/>
    </row>
    <row r="6" spans="1:16" s="56" customFormat="1" ht="3.75" customHeight="1" thickBot="1" x14ac:dyDescent="0.3">
      <c r="A6" s="55"/>
      <c r="B6" s="55"/>
      <c r="C6" s="55"/>
      <c r="D6" s="55"/>
      <c r="E6" s="55"/>
      <c r="F6" s="134"/>
      <c r="G6" s="55"/>
      <c r="H6" s="55"/>
      <c r="I6" s="55"/>
      <c r="J6" s="55"/>
      <c r="K6" s="134"/>
      <c r="L6" s="55"/>
      <c r="M6" s="53"/>
    </row>
    <row r="7" spans="1:16" x14ac:dyDescent="0.25">
      <c r="A7" s="53"/>
      <c r="B7" s="384" t="s">
        <v>121</v>
      </c>
      <c r="C7" s="385"/>
      <c r="D7" s="385"/>
      <c r="E7" s="386"/>
      <c r="G7" s="390" t="s">
        <v>94</v>
      </c>
      <c r="H7" s="391"/>
      <c r="I7" s="391"/>
      <c r="J7" s="392"/>
      <c r="L7" s="399" t="s">
        <v>6</v>
      </c>
      <c r="M7" s="400"/>
    </row>
    <row r="8" spans="1:16" x14ac:dyDescent="0.25">
      <c r="A8" s="53"/>
      <c r="B8" s="387"/>
      <c r="C8" s="388"/>
      <c r="D8" s="388"/>
      <c r="E8" s="389"/>
      <c r="F8" s="12"/>
      <c r="G8" s="393" t="s">
        <v>14</v>
      </c>
      <c r="H8" s="394"/>
      <c r="I8" s="394"/>
      <c r="J8" s="395"/>
      <c r="K8" s="24"/>
      <c r="L8" s="401"/>
      <c r="M8" s="402"/>
    </row>
    <row r="9" spans="1:16" ht="12.6" thickBot="1" x14ac:dyDescent="0.3">
      <c r="A9" s="53"/>
      <c r="B9" s="57" t="s">
        <v>241</v>
      </c>
      <c r="C9" s="4" t="s">
        <v>12</v>
      </c>
      <c r="D9" s="4" t="s">
        <v>11</v>
      </c>
      <c r="E9" s="58" t="s">
        <v>13</v>
      </c>
      <c r="F9" s="12"/>
      <c r="G9" s="57" t="s">
        <v>241</v>
      </c>
      <c r="H9" s="4" t="s">
        <v>12</v>
      </c>
      <c r="I9" s="4" t="s">
        <v>11</v>
      </c>
      <c r="J9" s="58" t="s">
        <v>13</v>
      </c>
      <c r="L9" s="403"/>
      <c r="M9" s="404"/>
    </row>
    <row r="10" spans="1:16" s="7" customFormat="1" ht="12.6" thickBot="1" x14ac:dyDescent="0.3">
      <c r="A10" s="91" t="s">
        <v>95</v>
      </c>
      <c r="B10" s="89"/>
      <c r="C10" s="89"/>
      <c r="D10" s="89"/>
      <c r="E10" s="90"/>
      <c r="F10" s="18"/>
      <c r="G10" s="88"/>
      <c r="H10" s="89"/>
      <c r="I10" s="89"/>
      <c r="J10" s="90"/>
      <c r="K10" s="18"/>
      <c r="L10" s="374"/>
      <c r="M10" s="375"/>
    </row>
    <row r="11" spans="1:16" s="3" customFormat="1" x14ac:dyDescent="0.25">
      <c r="A11" s="122" t="s">
        <v>1</v>
      </c>
      <c r="B11" s="129"/>
      <c r="C11" s="19"/>
      <c r="D11" s="19"/>
      <c r="E11" s="28"/>
      <c r="F11" s="12"/>
      <c r="G11" s="27"/>
      <c r="H11" s="19"/>
      <c r="I11" s="19"/>
      <c r="J11" s="28"/>
      <c r="K11" s="2"/>
      <c r="L11" s="368"/>
      <c r="M11" s="369"/>
    </row>
    <row r="12" spans="1:16" x14ac:dyDescent="0.25">
      <c r="A12" s="123" t="s">
        <v>251</v>
      </c>
      <c r="B12" s="106"/>
      <c r="C12" s="8"/>
      <c r="D12" s="71"/>
      <c r="E12" s="79">
        <f>D12*C12</f>
        <v>0</v>
      </c>
      <c r="F12" s="12"/>
      <c r="G12" s="62" t="str">
        <f>IF(B12="","",B12)</f>
        <v/>
      </c>
      <c r="H12" s="60" t="str">
        <f>IF(C12="","",(C12*'1. Assumptions'!$C$7))</f>
        <v/>
      </c>
      <c r="I12" s="70" t="str">
        <f>IF(D12="","",D12)</f>
        <v/>
      </c>
      <c r="J12" s="79" t="str">
        <f>IFERROR(I12*H12,"")</f>
        <v/>
      </c>
      <c r="L12" s="364"/>
      <c r="M12" s="365"/>
    </row>
    <row r="13" spans="1:16" x14ac:dyDescent="0.25">
      <c r="A13" s="123" t="s">
        <v>93</v>
      </c>
      <c r="B13" s="106"/>
      <c r="C13" s="8"/>
      <c r="D13" s="71"/>
      <c r="E13" s="79">
        <f>D13*C13</f>
        <v>0</v>
      </c>
      <c r="F13" s="12"/>
      <c r="G13" s="62" t="str">
        <f t="shared" ref="G13:G19" si="0">IF(B13="","",B13)</f>
        <v/>
      </c>
      <c r="H13" s="60" t="str">
        <f>IF(C13="","",(C13*'1. Assumptions'!$C$7))</f>
        <v/>
      </c>
      <c r="I13" s="70" t="str">
        <f>IF(D13="","",D13)</f>
        <v/>
      </c>
      <c r="J13" s="79" t="str">
        <f t="shared" ref="J13:J14" si="1">IFERROR(I13*H13,"")</f>
        <v/>
      </c>
      <c r="L13" s="364"/>
      <c r="M13" s="365"/>
    </row>
    <row r="14" spans="1:16" ht="12.6" thickBot="1" x14ac:dyDescent="0.3">
      <c r="A14" s="123" t="s">
        <v>93</v>
      </c>
      <c r="B14" s="106"/>
      <c r="C14" s="8"/>
      <c r="D14" s="71"/>
      <c r="E14" s="79">
        <f>D14*C14</f>
        <v>0</v>
      </c>
      <c r="F14" s="12"/>
      <c r="G14" s="86" t="str">
        <f t="shared" si="0"/>
        <v/>
      </c>
      <c r="H14" s="61" t="str">
        <f>IF(C14="","",(C14*'1. Assumptions'!$C$7))</f>
        <v/>
      </c>
      <c r="I14" s="77" t="str">
        <f>IF(D14="","",D14)</f>
        <v/>
      </c>
      <c r="J14" s="79" t="str">
        <f t="shared" si="1"/>
        <v/>
      </c>
      <c r="L14" s="366"/>
      <c r="M14" s="367"/>
    </row>
    <row r="15" spans="1:16" ht="12.6" thickBot="1" x14ac:dyDescent="0.3">
      <c r="A15" s="22" t="s">
        <v>107</v>
      </c>
      <c r="B15" s="30"/>
      <c r="C15" s="23"/>
      <c r="D15" s="73"/>
      <c r="E15" s="80">
        <f>SUM(E12:E14)</f>
        <v>0</v>
      </c>
      <c r="F15" s="52"/>
      <c r="G15" s="30"/>
      <c r="H15" s="23"/>
      <c r="I15" s="73"/>
      <c r="J15" s="80">
        <f>SUM(J12:J14)</f>
        <v>0</v>
      </c>
      <c r="K15" s="52"/>
      <c r="L15" s="370"/>
      <c r="M15" s="371"/>
    </row>
    <row r="16" spans="1:16" s="3" customFormat="1" x14ac:dyDescent="0.25">
      <c r="A16" s="124" t="s">
        <v>2</v>
      </c>
      <c r="B16" s="130"/>
      <c r="C16" s="14"/>
      <c r="D16" s="75"/>
      <c r="E16" s="81"/>
      <c r="F16" s="12"/>
      <c r="G16" s="29"/>
      <c r="H16" s="14"/>
      <c r="I16" s="75"/>
      <c r="J16" s="81"/>
      <c r="K16" s="2"/>
      <c r="L16" s="368"/>
      <c r="M16" s="369"/>
    </row>
    <row r="17" spans="1:14" x14ac:dyDescent="0.25">
      <c r="A17" s="104" t="s">
        <v>3</v>
      </c>
      <c r="B17" s="106"/>
      <c r="C17" s="8"/>
      <c r="D17" s="71"/>
      <c r="E17" s="79">
        <f>D17*C17</f>
        <v>0</v>
      </c>
      <c r="F17" s="12"/>
      <c r="G17" s="62" t="str">
        <f t="shared" si="0"/>
        <v/>
      </c>
      <c r="H17" s="60" t="str">
        <f>IF(C17="","",(C17*'1. Assumptions'!$C$7))</f>
        <v/>
      </c>
      <c r="I17" s="70" t="str">
        <f>IF(D17="","",D17)</f>
        <v/>
      </c>
      <c r="J17" s="79" t="str">
        <f>IFERROR(I17*H17,"")</f>
        <v/>
      </c>
      <c r="L17" s="364"/>
      <c r="M17" s="365"/>
    </row>
    <row r="18" spans="1:14" x14ac:dyDescent="0.25">
      <c r="A18" s="104" t="s">
        <v>4</v>
      </c>
      <c r="B18" s="106"/>
      <c r="C18" s="8"/>
      <c r="D18" s="71"/>
      <c r="E18" s="79">
        <f>D18*C18</f>
        <v>0</v>
      </c>
      <c r="F18" s="12"/>
      <c r="G18" s="62" t="str">
        <f t="shared" si="0"/>
        <v/>
      </c>
      <c r="H18" s="60" t="str">
        <f>IF(C18="","",(C18*'1. Assumptions'!$C$7))</f>
        <v/>
      </c>
      <c r="I18" s="70" t="str">
        <f>IF(D18="","",D18)</f>
        <v/>
      </c>
      <c r="J18" s="79" t="str">
        <f t="shared" ref="J18:J19" si="2">IFERROR(I18*H18,"")</f>
        <v/>
      </c>
      <c r="L18" s="364"/>
      <c r="M18" s="365"/>
    </row>
    <row r="19" spans="1:14" ht="12.6" thickBot="1" x14ac:dyDescent="0.3">
      <c r="A19" s="125" t="s">
        <v>5</v>
      </c>
      <c r="B19" s="101"/>
      <c r="C19" s="9"/>
      <c r="D19" s="76"/>
      <c r="E19" s="87">
        <f>D19*C19</f>
        <v>0</v>
      </c>
      <c r="F19" s="12"/>
      <c r="G19" s="86" t="str">
        <f t="shared" si="0"/>
        <v/>
      </c>
      <c r="H19" s="61" t="str">
        <f>IF(C19="","",(C19*'1. Assumptions'!$C$7))</f>
        <v/>
      </c>
      <c r="I19" s="77" t="str">
        <f>IF(D19="","",D19)</f>
        <v/>
      </c>
      <c r="J19" s="79" t="str">
        <f t="shared" si="2"/>
        <v/>
      </c>
      <c r="L19" s="366"/>
      <c r="M19" s="367"/>
    </row>
    <row r="20" spans="1:14" ht="12.6" thickBot="1" x14ac:dyDescent="0.3">
      <c r="A20" s="22" t="s">
        <v>108</v>
      </c>
      <c r="B20" s="30"/>
      <c r="C20" s="23"/>
      <c r="D20" s="73"/>
      <c r="E20" s="80">
        <f>SUM(E17:E19)</f>
        <v>0</v>
      </c>
      <c r="F20" s="52"/>
      <c r="G20" s="30"/>
      <c r="H20" s="23"/>
      <c r="I20" s="73"/>
      <c r="J20" s="80">
        <f>SUM(J17:J19)</f>
        <v>0</v>
      </c>
      <c r="K20" s="52"/>
      <c r="L20" s="370"/>
      <c r="M20" s="371"/>
    </row>
    <row r="21" spans="1:14" ht="12.6" thickBot="1" x14ac:dyDescent="0.3">
      <c r="A21" s="22" t="s">
        <v>109</v>
      </c>
      <c r="B21" s="30"/>
      <c r="C21" s="23"/>
      <c r="D21" s="73"/>
      <c r="E21" s="80">
        <f>E20+E15</f>
        <v>0</v>
      </c>
      <c r="F21" s="52"/>
      <c r="G21" s="30"/>
      <c r="H21" s="23"/>
      <c r="I21" s="73"/>
      <c r="J21" s="80">
        <f>J20+J15</f>
        <v>0</v>
      </c>
      <c r="K21" s="52"/>
      <c r="L21" s="370"/>
      <c r="M21" s="371"/>
    </row>
    <row r="22" spans="1:14" s="2" customFormat="1" ht="4.5" customHeight="1" thickBot="1" x14ac:dyDescent="0.3">
      <c r="A22" s="164"/>
      <c r="B22" s="136"/>
      <c r="C22" s="136"/>
      <c r="D22" s="163"/>
      <c r="E22" s="165"/>
      <c r="F22" s="52"/>
      <c r="G22" s="136"/>
      <c r="H22" s="136"/>
      <c r="I22" s="163"/>
      <c r="J22" s="165"/>
      <c r="K22" s="52"/>
      <c r="L22" s="136"/>
    </row>
    <row r="23" spans="1:14" s="7" customFormat="1" ht="12.6" thickBot="1" x14ac:dyDescent="0.3">
      <c r="A23" s="91" t="s">
        <v>96</v>
      </c>
      <c r="B23" s="88"/>
      <c r="C23" s="89"/>
      <c r="D23" s="89"/>
      <c r="E23" s="90"/>
      <c r="F23" s="18"/>
      <c r="G23" s="88"/>
      <c r="H23" s="89"/>
      <c r="I23" s="89"/>
      <c r="J23" s="90"/>
      <c r="K23" s="18"/>
      <c r="L23" s="374"/>
      <c r="M23" s="375"/>
    </row>
    <row r="24" spans="1:14" s="3" customFormat="1" x14ac:dyDescent="0.25">
      <c r="A24" s="122" t="s">
        <v>1</v>
      </c>
      <c r="B24" s="129"/>
      <c r="C24" s="19"/>
      <c r="D24" s="19"/>
      <c r="E24" s="28"/>
      <c r="F24" s="12"/>
      <c r="G24" s="27"/>
      <c r="H24" s="19"/>
      <c r="I24" s="19"/>
      <c r="J24" s="28"/>
      <c r="K24" s="2"/>
      <c r="L24" s="368"/>
      <c r="M24" s="369"/>
    </row>
    <row r="25" spans="1:14" x14ac:dyDescent="0.25">
      <c r="A25" s="123" t="s">
        <v>93</v>
      </c>
      <c r="B25" s="106"/>
      <c r="C25" s="8"/>
      <c r="D25" s="71"/>
      <c r="E25" s="79">
        <f>D25*C25</f>
        <v>0</v>
      </c>
      <c r="F25" s="12"/>
      <c r="G25" s="62" t="str">
        <f t="shared" ref="G25:G27" si="3">IF(B25="","",B25)</f>
        <v/>
      </c>
      <c r="H25" s="60" t="str">
        <f>IF(C25="","",(C25*'1. Assumptions'!$C$7))</f>
        <v/>
      </c>
      <c r="I25" s="70" t="str">
        <f>IF(D25="","",D25)</f>
        <v/>
      </c>
      <c r="J25" s="79" t="str">
        <f>IFERROR(I25*H25,"")</f>
        <v/>
      </c>
      <c r="L25" s="364"/>
      <c r="M25" s="365"/>
    </row>
    <row r="26" spans="1:14" x14ac:dyDescent="0.25">
      <c r="A26" s="123" t="s">
        <v>93</v>
      </c>
      <c r="B26" s="106"/>
      <c r="C26" s="8"/>
      <c r="D26" s="71"/>
      <c r="E26" s="79">
        <f>D26*C26</f>
        <v>0</v>
      </c>
      <c r="F26" s="12"/>
      <c r="G26" s="62" t="str">
        <f t="shared" si="3"/>
        <v/>
      </c>
      <c r="H26" s="60" t="str">
        <f>IF(C26="","",(C26*'1. Assumptions'!$C$7))</f>
        <v/>
      </c>
      <c r="I26" s="70" t="str">
        <f>IF(D26="","",D26)</f>
        <v/>
      </c>
      <c r="J26" s="79" t="str">
        <f t="shared" ref="J26:J27" si="4">IFERROR(I26*H26,"")</f>
        <v/>
      </c>
      <c r="L26" s="364"/>
      <c r="M26" s="365"/>
    </row>
    <row r="27" spans="1:14" ht="12.6" thickBot="1" x14ac:dyDescent="0.3">
      <c r="A27" s="123" t="s">
        <v>93</v>
      </c>
      <c r="B27" s="106"/>
      <c r="C27" s="8"/>
      <c r="D27" s="71"/>
      <c r="E27" s="79">
        <f>D27*C27</f>
        <v>0</v>
      </c>
      <c r="F27" s="12"/>
      <c r="G27" s="86" t="str">
        <f t="shared" si="3"/>
        <v/>
      </c>
      <c r="H27" s="61" t="str">
        <f>IF(C27="","",(C27*'1. Assumptions'!$C$7))</f>
        <v/>
      </c>
      <c r="I27" s="77" t="str">
        <f>IF(D27="","",D27)</f>
        <v/>
      </c>
      <c r="J27" s="79" t="str">
        <f t="shared" si="4"/>
        <v/>
      </c>
      <c r="L27" s="366"/>
      <c r="M27" s="367"/>
    </row>
    <row r="28" spans="1:14" ht="12.6" thickBot="1" x14ac:dyDescent="0.3">
      <c r="A28" s="22" t="s">
        <v>107</v>
      </c>
      <c r="B28" s="30"/>
      <c r="C28" s="23"/>
      <c r="D28" s="73"/>
      <c r="E28" s="80">
        <f>SUM(E25:E27)</f>
        <v>0</v>
      </c>
      <c r="F28" s="52"/>
      <c r="G28" s="30"/>
      <c r="H28" s="23"/>
      <c r="I28" s="73"/>
      <c r="J28" s="80">
        <f>SUM(J25:J27)</f>
        <v>0</v>
      </c>
      <c r="K28" s="52"/>
      <c r="L28" s="370"/>
      <c r="M28" s="371"/>
    </row>
    <row r="29" spans="1:14" s="3" customFormat="1" x14ac:dyDescent="0.25">
      <c r="A29" s="124" t="s">
        <v>126</v>
      </c>
      <c r="B29" s="130"/>
      <c r="C29" s="14"/>
      <c r="D29" s="75"/>
      <c r="E29" s="81"/>
      <c r="F29" s="12"/>
      <c r="G29" s="29"/>
      <c r="H29" s="14"/>
      <c r="I29" s="75"/>
      <c r="J29" s="81"/>
      <c r="K29" s="2"/>
      <c r="L29" s="372"/>
      <c r="M29" s="373"/>
    </row>
    <row r="30" spans="1:14" s="3" customFormat="1" ht="12.6" thickBot="1" x14ac:dyDescent="0.3">
      <c r="A30" s="125" t="s">
        <v>72</v>
      </c>
      <c r="B30" s="101"/>
      <c r="C30" s="9"/>
      <c r="D30" s="76"/>
      <c r="E30" s="79">
        <f>D30*C30</f>
        <v>0</v>
      </c>
      <c r="F30" s="12"/>
      <c r="G30" s="62" t="str">
        <f t="shared" ref="G30" si="5">IF(B30="","",B30)</f>
        <v/>
      </c>
      <c r="H30" s="60" t="str">
        <f>IF(C30="","",(C30*'1. Assumptions'!$C$7))</f>
        <v/>
      </c>
      <c r="I30" s="70" t="str">
        <f>IF(D30="","",D30)</f>
        <v/>
      </c>
      <c r="J30" s="79" t="str">
        <f t="shared" ref="J30" si="6">IFERROR(I30*H30,"")</f>
        <v/>
      </c>
      <c r="K30" s="2"/>
      <c r="L30" s="376"/>
      <c r="M30" s="377"/>
    </row>
    <row r="31" spans="1:14" ht="12.6" thickBot="1" x14ac:dyDescent="0.3">
      <c r="A31" s="22" t="s">
        <v>127</v>
      </c>
      <c r="B31" s="30"/>
      <c r="C31" s="23"/>
      <c r="D31" s="73"/>
      <c r="E31" s="80">
        <f>E30</f>
        <v>0</v>
      </c>
      <c r="F31" s="52"/>
      <c r="G31" s="30"/>
      <c r="H31" s="23"/>
      <c r="I31" s="73"/>
      <c r="J31" s="74">
        <f>SUM(J30)</f>
        <v>0</v>
      </c>
      <c r="K31" s="52"/>
      <c r="L31" s="370"/>
      <c r="M31" s="371"/>
      <c r="N31" s="3"/>
    </row>
    <row r="32" spans="1:14" s="3" customFormat="1" x14ac:dyDescent="0.25">
      <c r="A32" s="126" t="s">
        <v>128</v>
      </c>
      <c r="B32" s="129"/>
      <c r="C32" s="19"/>
      <c r="D32" s="19"/>
      <c r="E32" s="28"/>
      <c r="F32" s="12"/>
      <c r="G32" s="27"/>
      <c r="H32" s="19"/>
      <c r="I32" s="19"/>
      <c r="J32" s="28"/>
      <c r="K32" s="2"/>
      <c r="L32" s="368"/>
      <c r="M32" s="369"/>
    </row>
    <row r="33" spans="1:13" s="3" customFormat="1" ht="16.5" customHeight="1" x14ac:dyDescent="0.25">
      <c r="A33" s="127" t="s">
        <v>26</v>
      </c>
      <c r="B33" s="106"/>
      <c r="C33" s="8"/>
      <c r="D33" s="71"/>
      <c r="E33" s="79">
        <f>D33*C33</f>
        <v>0</v>
      </c>
      <c r="F33" s="12"/>
      <c r="G33" s="62" t="str">
        <f t="shared" ref="G33" si="7">IF(B33="","",B33)</f>
        <v/>
      </c>
      <c r="H33" s="60" t="str">
        <f>IF(C33="","",(C33*'1. Assumptions'!$C$7))</f>
        <v/>
      </c>
      <c r="I33" s="70" t="str">
        <f>IF(D33="","",D33)</f>
        <v/>
      </c>
      <c r="J33" s="79" t="str">
        <f>IFERROR(I33*H33,"")</f>
        <v/>
      </c>
      <c r="K33" s="2"/>
      <c r="L33" s="364"/>
      <c r="M33" s="365"/>
    </row>
    <row r="34" spans="1:13" s="3" customFormat="1" x14ac:dyDescent="0.25">
      <c r="A34" s="127" t="s">
        <v>30</v>
      </c>
      <c r="B34" s="106"/>
      <c r="C34" s="8"/>
      <c r="D34" s="71"/>
      <c r="E34" s="79">
        <f t="shared" ref="E34:E54" si="8">D34*C34</f>
        <v>0</v>
      </c>
      <c r="F34" s="12"/>
      <c r="G34" s="62" t="str">
        <f t="shared" ref="G34:G54" si="9">IF(B34="","",B34)</f>
        <v/>
      </c>
      <c r="H34" s="60" t="str">
        <f>IF(C34="","",(C34*'1. Assumptions'!$C$7))</f>
        <v/>
      </c>
      <c r="I34" s="70" t="str">
        <f t="shared" ref="I34:I54" si="10">IF(D34="","",D34)</f>
        <v/>
      </c>
      <c r="J34" s="79" t="str">
        <f t="shared" ref="J34:J54" si="11">IFERROR(I34*H34,"")</f>
        <v/>
      </c>
      <c r="K34" s="2"/>
      <c r="L34" s="364"/>
      <c r="M34" s="365"/>
    </row>
    <row r="35" spans="1:13" s="3" customFormat="1" ht="24.75" customHeight="1" x14ac:dyDescent="0.25">
      <c r="A35" s="127" t="s">
        <v>34</v>
      </c>
      <c r="B35" s="106"/>
      <c r="C35" s="8"/>
      <c r="D35" s="71"/>
      <c r="E35" s="79">
        <f t="shared" si="8"/>
        <v>0</v>
      </c>
      <c r="F35" s="12"/>
      <c r="G35" s="62" t="str">
        <f t="shared" si="9"/>
        <v/>
      </c>
      <c r="H35" s="60" t="str">
        <f>IF(C35="","",(C35*'1. Assumptions'!$C$7))</f>
        <v/>
      </c>
      <c r="I35" s="70" t="str">
        <f t="shared" si="10"/>
        <v/>
      </c>
      <c r="J35" s="79" t="str">
        <f t="shared" si="11"/>
        <v/>
      </c>
      <c r="K35" s="2"/>
      <c r="L35" s="364"/>
      <c r="M35" s="365"/>
    </row>
    <row r="36" spans="1:13" s="3" customFormat="1" ht="24" x14ac:dyDescent="0.25">
      <c r="A36" s="127" t="s">
        <v>256</v>
      </c>
      <c r="B36" s="106"/>
      <c r="C36" s="8"/>
      <c r="D36" s="71"/>
      <c r="E36" s="79">
        <f t="shared" si="8"/>
        <v>0</v>
      </c>
      <c r="F36" s="12"/>
      <c r="G36" s="62" t="str">
        <f t="shared" si="9"/>
        <v/>
      </c>
      <c r="H36" s="60" t="str">
        <f>IF(C36="","",(C36*'1. Assumptions'!$C$7))</f>
        <v/>
      </c>
      <c r="I36" s="70" t="str">
        <f t="shared" si="10"/>
        <v/>
      </c>
      <c r="J36" s="79" t="str">
        <f t="shared" si="11"/>
        <v/>
      </c>
      <c r="K36" s="2"/>
      <c r="L36" s="364"/>
      <c r="M36" s="365"/>
    </row>
    <row r="37" spans="1:13" s="3" customFormat="1" ht="48" x14ac:dyDescent="0.25">
      <c r="A37" s="127" t="s">
        <v>125</v>
      </c>
      <c r="B37" s="106"/>
      <c r="C37" s="8"/>
      <c r="D37" s="71"/>
      <c r="E37" s="79">
        <f t="shared" si="8"/>
        <v>0</v>
      </c>
      <c r="F37" s="12"/>
      <c r="G37" s="62" t="str">
        <f t="shared" si="9"/>
        <v/>
      </c>
      <c r="H37" s="60" t="str">
        <f>IF(C37="","",(C37*'1. Assumptions'!$C$7))</f>
        <v/>
      </c>
      <c r="I37" s="70" t="str">
        <f t="shared" si="10"/>
        <v/>
      </c>
      <c r="J37" s="79" t="str">
        <f t="shared" si="11"/>
        <v/>
      </c>
      <c r="K37" s="2"/>
      <c r="L37" s="364"/>
      <c r="M37" s="365"/>
    </row>
    <row r="38" spans="1:13" s="3" customFormat="1" x14ac:dyDescent="0.25">
      <c r="A38" s="127" t="s">
        <v>35</v>
      </c>
      <c r="B38" s="106"/>
      <c r="C38" s="8"/>
      <c r="D38" s="71"/>
      <c r="E38" s="79">
        <f t="shared" si="8"/>
        <v>0</v>
      </c>
      <c r="F38" s="12"/>
      <c r="G38" s="62" t="str">
        <f t="shared" si="9"/>
        <v/>
      </c>
      <c r="H38" s="60" t="str">
        <f>IF(C38="","",(C38*'1. Assumptions'!$C$7))</f>
        <v/>
      </c>
      <c r="I38" s="70" t="str">
        <f t="shared" si="10"/>
        <v/>
      </c>
      <c r="J38" s="79" t="str">
        <f t="shared" si="11"/>
        <v/>
      </c>
      <c r="K38" s="2"/>
      <c r="L38" s="364"/>
      <c r="M38" s="365"/>
    </row>
    <row r="39" spans="1:13" s="3" customFormat="1" x14ac:dyDescent="0.25">
      <c r="A39" s="127" t="s">
        <v>163</v>
      </c>
      <c r="B39" s="106"/>
      <c r="C39" s="8"/>
      <c r="D39" s="71"/>
      <c r="E39" s="79">
        <f t="shared" si="8"/>
        <v>0</v>
      </c>
      <c r="F39" s="12"/>
      <c r="G39" s="62" t="str">
        <f t="shared" si="9"/>
        <v/>
      </c>
      <c r="H39" s="60" t="str">
        <f>IF(C39="","",(C39*'1. Assumptions'!$C$7))</f>
        <v/>
      </c>
      <c r="I39" s="70" t="str">
        <f t="shared" si="10"/>
        <v/>
      </c>
      <c r="J39" s="79" t="str">
        <f t="shared" si="11"/>
        <v/>
      </c>
      <c r="K39" s="2"/>
      <c r="L39" s="364"/>
      <c r="M39" s="365"/>
    </row>
    <row r="40" spans="1:13" s="3" customFormat="1" ht="24" x14ac:dyDescent="0.25">
      <c r="A40" s="127" t="s">
        <v>40</v>
      </c>
      <c r="B40" s="106"/>
      <c r="C40" s="8"/>
      <c r="D40" s="71"/>
      <c r="E40" s="79">
        <f t="shared" si="8"/>
        <v>0</v>
      </c>
      <c r="F40" s="12"/>
      <c r="G40" s="62" t="str">
        <f t="shared" si="9"/>
        <v/>
      </c>
      <c r="H40" s="60" t="str">
        <f>IF(C40="","",(C40*'1. Assumptions'!$C$7))</f>
        <v/>
      </c>
      <c r="I40" s="70" t="str">
        <f t="shared" si="10"/>
        <v/>
      </c>
      <c r="J40" s="79" t="str">
        <f t="shared" si="11"/>
        <v/>
      </c>
      <c r="K40" s="2"/>
      <c r="L40" s="364"/>
      <c r="M40" s="365"/>
    </row>
    <row r="41" spans="1:13" s="3" customFormat="1" ht="24" customHeight="1" x14ac:dyDescent="0.25">
      <c r="A41" s="127" t="s">
        <v>41</v>
      </c>
      <c r="B41" s="106"/>
      <c r="C41" s="8"/>
      <c r="D41" s="71"/>
      <c r="E41" s="79">
        <f t="shared" si="8"/>
        <v>0</v>
      </c>
      <c r="F41" s="12"/>
      <c r="G41" s="62" t="str">
        <f t="shared" si="9"/>
        <v/>
      </c>
      <c r="H41" s="60" t="str">
        <f>IF(C41="","",(C41*'1. Assumptions'!$C$7))</f>
        <v/>
      </c>
      <c r="I41" s="70" t="str">
        <f t="shared" si="10"/>
        <v/>
      </c>
      <c r="J41" s="79" t="str">
        <f t="shared" si="11"/>
        <v/>
      </c>
      <c r="K41" s="2"/>
      <c r="L41" s="364"/>
      <c r="M41" s="365"/>
    </row>
    <row r="42" spans="1:13" s="3" customFormat="1" ht="24" x14ac:dyDescent="0.25">
      <c r="A42" s="127" t="s">
        <v>42</v>
      </c>
      <c r="B42" s="106"/>
      <c r="C42" s="8"/>
      <c r="D42" s="71"/>
      <c r="E42" s="79">
        <f t="shared" si="8"/>
        <v>0</v>
      </c>
      <c r="F42" s="12"/>
      <c r="G42" s="62" t="str">
        <f t="shared" si="9"/>
        <v/>
      </c>
      <c r="H42" s="60" t="str">
        <f>IF(C42="","",(C42*'1. Assumptions'!$C$7))</f>
        <v/>
      </c>
      <c r="I42" s="70" t="str">
        <f t="shared" si="10"/>
        <v/>
      </c>
      <c r="J42" s="79" t="str">
        <f t="shared" si="11"/>
        <v/>
      </c>
      <c r="K42" s="2"/>
      <c r="L42" s="364"/>
      <c r="M42" s="365"/>
    </row>
    <row r="43" spans="1:13" s="3" customFormat="1" ht="15" customHeight="1" x14ac:dyDescent="0.25">
      <c r="A43" s="127" t="s">
        <v>46</v>
      </c>
      <c r="B43" s="106"/>
      <c r="C43" s="8"/>
      <c r="D43" s="71"/>
      <c r="E43" s="79">
        <f t="shared" si="8"/>
        <v>0</v>
      </c>
      <c r="F43" s="12"/>
      <c r="G43" s="62" t="str">
        <f t="shared" si="9"/>
        <v/>
      </c>
      <c r="H43" s="60" t="str">
        <f>IF(C43="","",(C43*'1. Assumptions'!$C$7))</f>
        <v/>
      </c>
      <c r="I43" s="70" t="str">
        <f t="shared" si="10"/>
        <v/>
      </c>
      <c r="J43" s="79" t="str">
        <f t="shared" si="11"/>
        <v/>
      </c>
      <c r="K43" s="2"/>
      <c r="L43" s="364"/>
      <c r="M43" s="365"/>
    </row>
    <row r="44" spans="1:13" s="3" customFormat="1" ht="10.5" customHeight="1" x14ac:dyDescent="0.25">
      <c r="A44" s="127" t="s">
        <v>166</v>
      </c>
      <c r="B44" s="106"/>
      <c r="C44" s="8"/>
      <c r="D44" s="71"/>
      <c r="E44" s="79">
        <f t="shared" si="8"/>
        <v>0</v>
      </c>
      <c r="F44" s="12"/>
      <c r="G44" s="62" t="str">
        <f t="shared" si="9"/>
        <v/>
      </c>
      <c r="H44" s="60" t="str">
        <f>IF(C44="","",(C44*'1. Assumptions'!$C$7))</f>
        <v/>
      </c>
      <c r="I44" s="70" t="str">
        <f t="shared" si="10"/>
        <v/>
      </c>
      <c r="J44" s="79" t="str">
        <f t="shared" si="11"/>
        <v/>
      </c>
      <c r="K44" s="2"/>
      <c r="L44" s="364"/>
      <c r="M44" s="365"/>
    </row>
    <row r="45" spans="1:13" s="3" customFormat="1" x14ac:dyDescent="0.25">
      <c r="A45" s="127" t="s">
        <v>164</v>
      </c>
      <c r="B45" s="106"/>
      <c r="C45" s="8"/>
      <c r="D45" s="71"/>
      <c r="E45" s="79"/>
      <c r="F45" s="12"/>
      <c r="G45" s="62"/>
      <c r="H45" s="60"/>
      <c r="I45" s="70"/>
      <c r="J45" s="79"/>
      <c r="K45" s="2"/>
      <c r="L45" s="364"/>
      <c r="M45" s="365"/>
    </row>
    <row r="46" spans="1:13" s="3" customFormat="1" x14ac:dyDescent="0.25">
      <c r="A46" s="127" t="s">
        <v>162</v>
      </c>
      <c r="B46" s="106"/>
      <c r="C46" s="8"/>
      <c r="D46" s="71"/>
      <c r="E46" s="79">
        <f t="shared" si="8"/>
        <v>0</v>
      </c>
      <c r="F46" s="12"/>
      <c r="G46" s="62" t="str">
        <f t="shared" si="9"/>
        <v/>
      </c>
      <c r="H46" s="60" t="str">
        <f>IF(C46="","",(C46*'1. Assumptions'!$C$7))</f>
        <v/>
      </c>
      <c r="I46" s="70" t="str">
        <f t="shared" si="10"/>
        <v/>
      </c>
      <c r="J46" s="79" t="str">
        <f t="shared" si="11"/>
        <v/>
      </c>
      <c r="K46" s="2"/>
      <c r="L46" s="364"/>
      <c r="M46" s="365"/>
    </row>
    <row r="47" spans="1:13" s="3" customFormat="1" x14ac:dyDescent="0.25">
      <c r="A47" s="127" t="s">
        <v>165</v>
      </c>
      <c r="B47" s="106"/>
      <c r="C47" s="8"/>
      <c r="D47" s="71"/>
      <c r="E47" s="79"/>
      <c r="F47" s="12"/>
      <c r="G47" s="62"/>
      <c r="H47" s="60"/>
      <c r="I47" s="70"/>
      <c r="J47" s="79"/>
      <c r="K47" s="2"/>
      <c r="L47" s="364"/>
      <c r="M47" s="365"/>
    </row>
    <row r="48" spans="1:13" s="3" customFormat="1" x14ac:dyDescent="0.25">
      <c r="A48" s="127" t="s">
        <v>56</v>
      </c>
      <c r="B48" s="106"/>
      <c r="C48" s="8"/>
      <c r="D48" s="71"/>
      <c r="E48" s="79">
        <f t="shared" si="8"/>
        <v>0</v>
      </c>
      <c r="F48" s="12"/>
      <c r="G48" s="62" t="str">
        <f t="shared" si="9"/>
        <v/>
      </c>
      <c r="H48" s="60" t="str">
        <f>IF(C48="","",(C48*'1. Assumptions'!$C$7))</f>
        <v/>
      </c>
      <c r="I48" s="70" t="str">
        <f t="shared" si="10"/>
        <v/>
      </c>
      <c r="J48" s="79" t="str">
        <f t="shared" si="11"/>
        <v/>
      </c>
      <c r="K48" s="2"/>
      <c r="L48" s="364"/>
      <c r="M48" s="365"/>
    </row>
    <row r="49" spans="1:14" s="3" customFormat="1" x14ac:dyDescent="0.25">
      <c r="A49" s="127" t="s">
        <v>57</v>
      </c>
      <c r="B49" s="106"/>
      <c r="C49" s="8"/>
      <c r="D49" s="71"/>
      <c r="E49" s="79">
        <f t="shared" si="8"/>
        <v>0</v>
      </c>
      <c r="F49" s="12"/>
      <c r="G49" s="62" t="str">
        <f t="shared" si="9"/>
        <v/>
      </c>
      <c r="H49" s="60" t="str">
        <f>IF(C49="","",(C49*'1. Assumptions'!$C$7))</f>
        <v/>
      </c>
      <c r="I49" s="70" t="str">
        <f t="shared" si="10"/>
        <v/>
      </c>
      <c r="J49" s="79" t="str">
        <f t="shared" si="11"/>
        <v/>
      </c>
      <c r="K49" s="2"/>
      <c r="L49" s="364"/>
      <c r="M49" s="365"/>
    </row>
    <row r="50" spans="1:14" s="3" customFormat="1" x14ac:dyDescent="0.25">
      <c r="A50" s="127" t="s">
        <v>59</v>
      </c>
      <c r="B50" s="106"/>
      <c r="C50" s="8"/>
      <c r="D50" s="71"/>
      <c r="E50" s="79">
        <f t="shared" si="8"/>
        <v>0</v>
      </c>
      <c r="F50" s="12"/>
      <c r="G50" s="62" t="str">
        <f t="shared" si="9"/>
        <v/>
      </c>
      <c r="H50" s="60" t="str">
        <f>IF(C50="","",(C50*'1. Assumptions'!$C$7))</f>
        <v/>
      </c>
      <c r="I50" s="70" t="str">
        <f t="shared" si="10"/>
        <v/>
      </c>
      <c r="J50" s="79" t="str">
        <f t="shared" si="11"/>
        <v/>
      </c>
      <c r="K50" s="2"/>
      <c r="L50" s="364"/>
      <c r="M50" s="365"/>
    </row>
    <row r="51" spans="1:14" s="3" customFormat="1" x14ac:dyDescent="0.25">
      <c r="A51" s="127" t="s">
        <v>60</v>
      </c>
      <c r="B51" s="106"/>
      <c r="C51" s="8"/>
      <c r="D51" s="71"/>
      <c r="E51" s="79">
        <f t="shared" si="8"/>
        <v>0</v>
      </c>
      <c r="F51" s="12"/>
      <c r="G51" s="62" t="str">
        <f t="shared" si="9"/>
        <v/>
      </c>
      <c r="H51" s="60" t="str">
        <f>IF(C51="","",(C51*'1. Assumptions'!$C$7))</f>
        <v/>
      </c>
      <c r="I51" s="70" t="str">
        <f t="shared" si="10"/>
        <v/>
      </c>
      <c r="J51" s="79" t="str">
        <f t="shared" si="11"/>
        <v/>
      </c>
      <c r="K51" s="2"/>
      <c r="L51" s="364"/>
      <c r="M51" s="365"/>
    </row>
    <row r="52" spans="1:14" s="3" customFormat="1" x14ac:dyDescent="0.25">
      <c r="A52" s="127" t="s">
        <v>62</v>
      </c>
      <c r="B52" s="106"/>
      <c r="C52" s="8"/>
      <c r="D52" s="71"/>
      <c r="E52" s="79">
        <f t="shared" si="8"/>
        <v>0</v>
      </c>
      <c r="F52" s="12"/>
      <c r="G52" s="62" t="str">
        <f t="shared" si="9"/>
        <v/>
      </c>
      <c r="H52" s="60" t="str">
        <f>IF(C52="","",(C52*'1. Assumptions'!$C$7))</f>
        <v/>
      </c>
      <c r="I52" s="70" t="str">
        <f t="shared" si="10"/>
        <v/>
      </c>
      <c r="J52" s="79" t="str">
        <f t="shared" si="11"/>
        <v/>
      </c>
      <c r="K52" s="2"/>
      <c r="L52" s="364"/>
      <c r="M52" s="365"/>
    </row>
    <row r="53" spans="1:14" s="3" customFormat="1" ht="34.5" customHeight="1" x14ac:dyDescent="0.25">
      <c r="A53" s="127" t="s">
        <v>67</v>
      </c>
      <c r="B53" s="106"/>
      <c r="C53" s="8"/>
      <c r="D53" s="71"/>
      <c r="E53" s="79">
        <f t="shared" si="8"/>
        <v>0</v>
      </c>
      <c r="F53" s="12"/>
      <c r="G53" s="62" t="str">
        <f t="shared" si="9"/>
        <v/>
      </c>
      <c r="H53" s="60" t="str">
        <f>IF(C53="","",(C53*'1. Assumptions'!$C$7))</f>
        <v/>
      </c>
      <c r="I53" s="70" t="str">
        <f t="shared" si="10"/>
        <v/>
      </c>
      <c r="J53" s="79" t="str">
        <f t="shared" si="11"/>
        <v/>
      </c>
      <c r="K53" s="2"/>
      <c r="L53" s="364"/>
      <c r="M53" s="365"/>
    </row>
    <row r="54" spans="1:14" s="3" customFormat="1" ht="25.5" customHeight="1" thickBot="1" x14ac:dyDescent="0.3">
      <c r="A54" s="128" t="s">
        <v>161</v>
      </c>
      <c r="B54" s="101"/>
      <c r="C54" s="9"/>
      <c r="D54" s="76"/>
      <c r="E54" s="87">
        <f t="shared" si="8"/>
        <v>0</v>
      </c>
      <c r="F54" s="12"/>
      <c r="G54" s="62" t="str">
        <f t="shared" si="9"/>
        <v/>
      </c>
      <c r="H54" s="60" t="str">
        <f>IF(C54="","",(C54*'1. Assumptions'!$C$7))</f>
        <v/>
      </c>
      <c r="I54" s="70" t="str">
        <f t="shared" si="10"/>
        <v/>
      </c>
      <c r="J54" s="79" t="str">
        <f t="shared" si="11"/>
        <v/>
      </c>
      <c r="K54" s="2"/>
      <c r="L54" s="366"/>
      <c r="M54" s="367"/>
    </row>
    <row r="55" spans="1:14" ht="12.6" thickBot="1" x14ac:dyDescent="0.3">
      <c r="A55" s="22" t="s">
        <v>129</v>
      </c>
      <c r="B55" s="30"/>
      <c r="C55" s="23"/>
      <c r="D55" s="73"/>
      <c r="E55" s="80">
        <f>SUM(E33:E54)</f>
        <v>0</v>
      </c>
      <c r="F55" s="52"/>
      <c r="G55" s="30"/>
      <c r="H55" s="23"/>
      <c r="I55" s="73"/>
      <c r="J55" s="80">
        <f>SUM(J33:J54)</f>
        <v>0</v>
      </c>
      <c r="K55" s="52"/>
      <c r="L55" s="370"/>
      <c r="M55" s="371"/>
    </row>
    <row r="56" spans="1:14" ht="12.6" thickBot="1" x14ac:dyDescent="0.3">
      <c r="A56" s="22" t="s">
        <v>117</v>
      </c>
      <c r="B56" s="30"/>
      <c r="C56" s="23"/>
      <c r="D56" s="73"/>
      <c r="E56" s="80">
        <f>E55+E28+E31</f>
        <v>0</v>
      </c>
      <c r="F56" s="52"/>
      <c r="G56" s="30"/>
      <c r="H56" s="23"/>
      <c r="I56" s="73"/>
      <c r="J56" s="80">
        <f>J55+J28+J31</f>
        <v>0</v>
      </c>
      <c r="K56" s="52"/>
      <c r="L56" s="370"/>
      <c r="M56" s="371"/>
      <c r="N56" s="2"/>
    </row>
    <row r="57" spans="1:14" s="2" customFormat="1" ht="4.5" customHeight="1" thickBot="1" x14ac:dyDescent="0.3">
      <c r="A57" s="172"/>
      <c r="B57" s="169"/>
      <c r="C57" s="169"/>
      <c r="D57" s="170"/>
      <c r="E57" s="171"/>
      <c r="F57" s="52"/>
      <c r="G57" s="169"/>
      <c r="H57" s="169"/>
      <c r="I57" s="170"/>
      <c r="J57" s="171"/>
      <c r="K57" s="52"/>
      <c r="L57" s="169"/>
    </row>
    <row r="58" spans="1:14" s="159" customFormat="1" ht="12.6" thickBot="1" x14ac:dyDescent="0.3">
      <c r="A58" s="91" t="s">
        <v>242</v>
      </c>
      <c r="B58" s="160"/>
      <c r="C58" s="160"/>
      <c r="D58" s="160"/>
      <c r="E58" s="162"/>
      <c r="F58" s="157"/>
      <c r="G58" s="91"/>
      <c r="H58" s="160"/>
      <c r="I58" s="160"/>
      <c r="J58" s="162"/>
      <c r="K58" s="157"/>
      <c r="L58" s="374"/>
      <c r="M58" s="375"/>
    </row>
    <row r="59" spans="1:14" s="2" customFormat="1" ht="24" x14ac:dyDescent="0.25">
      <c r="A59" s="208" t="s">
        <v>76</v>
      </c>
      <c r="B59" s="209"/>
      <c r="C59" s="84"/>
      <c r="D59" s="210"/>
      <c r="E59" s="211">
        <f>D59*C59</f>
        <v>0</v>
      </c>
      <c r="F59" s="5"/>
      <c r="G59" s="212" t="str">
        <f t="shared" ref="G59" si="12">IF(B59="","",B59)</f>
        <v/>
      </c>
      <c r="H59" s="64" t="str">
        <f>IF(C59="","",(C59*'1. Assumptions'!$C$7))</f>
        <v/>
      </c>
      <c r="I59" s="119" t="str">
        <f>IF(D59="","",D59)</f>
        <v/>
      </c>
      <c r="J59" s="139" t="str">
        <f t="shared" ref="J59" si="13">IFERROR(I59*H59,"")</f>
        <v/>
      </c>
      <c r="K59" s="6"/>
      <c r="L59" s="213"/>
      <c r="M59" s="214"/>
    </row>
    <row r="60" spans="1:14" s="2" customFormat="1" x14ac:dyDescent="0.25">
      <c r="A60" s="131" t="s">
        <v>132</v>
      </c>
      <c r="B60" s="50"/>
      <c r="C60" s="51"/>
      <c r="D60" s="82"/>
      <c r="E60" s="83">
        <f>D60*C60</f>
        <v>0</v>
      </c>
      <c r="F60" s="12"/>
      <c r="G60" s="62" t="str">
        <f t="shared" ref="G60:G61" si="14">IF(B60="","",B60)</f>
        <v/>
      </c>
      <c r="H60" s="60" t="str">
        <f>IF(C60="","",(C60*'1. Assumptions'!$C$7))</f>
        <v/>
      </c>
      <c r="I60" s="70" t="str">
        <f>IF(D60="","",D60)</f>
        <v/>
      </c>
      <c r="J60" s="79" t="str">
        <f t="shared" ref="J60:J61" si="15">IFERROR(I60*H60,"")</f>
        <v/>
      </c>
      <c r="L60" s="215"/>
      <c r="M60" s="216"/>
    </row>
    <row r="61" spans="1:14" s="2" customFormat="1" ht="12.6" thickBot="1" x14ac:dyDescent="0.3">
      <c r="A61" s="65" t="s">
        <v>131</v>
      </c>
      <c r="B61" s="50"/>
      <c r="C61" s="51"/>
      <c r="D61" s="82"/>
      <c r="E61" s="83">
        <f>D61*C61</f>
        <v>0</v>
      </c>
      <c r="F61" s="12"/>
      <c r="G61" s="62" t="str">
        <f t="shared" si="14"/>
        <v/>
      </c>
      <c r="H61" s="60" t="str">
        <f>IF(C61="","",(C61*'1. Assumptions'!$C$7))</f>
        <v/>
      </c>
      <c r="I61" s="70" t="str">
        <f>IF(D61="","",D61)</f>
        <v/>
      </c>
      <c r="J61" s="79" t="str">
        <f t="shared" si="15"/>
        <v/>
      </c>
      <c r="L61" s="217"/>
      <c r="M61" s="218"/>
    </row>
    <row r="62" spans="1:14" ht="12.6" thickBot="1" x14ac:dyDescent="0.3">
      <c r="A62" s="22" t="s">
        <v>243</v>
      </c>
      <c r="B62" s="30"/>
      <c r="C62" s="23"/>
      <c r="D62" s="73"/>
      <c r="E62" s="80">
        <f>SUM(E59:E61)</f>
        <v>0</v>
      </c>
      <c r="F62" s="52"/>
      <c r="G62" s="30"/>
      <c r="H62" s="23"/>
      <c r="I62" s="23"/>
      <c r="J62" s="80">
        <f>SUM(J59:J61)</f>
        <v>0</v>
      </c>
      <c r="K62" s="52"/>
      <c r="L62" s="370"/>
      <c r="M62" s="371"/>
    </row>
    <row r="63" spans="1:14" s="2" customFormat="1" ht="3.75" customHeight="1" thickBot="1" x14ac:dyDescent="0.3">
      <c r="A63" s="164"/>
      <c r="B63" s="136"/>
      <c r="C63" s="136"/>
      <c r="D63" s="163"/>
      <c r="E63" s="165"/>
      <c r="F63" s="52"/>
      <c r="G63" s="136"/>
      <c r="H63" s="136"/>
      <c r="I63" s="136"/>
      <c r="J63" s="165"/>
      <c r="K63" s="52"/>
      <c r="L63" s="169"/>
      <c r="N63" s="1"/>
    </row>
    <row r="64" spans="1:14" s="31" customFormat="1" ht="12.6" thickBot="1" x14ac:dyDescent="0.3">
      <c r="A64" s="66" t="s">
        <v>130</v>
      </c>
      <c r="B64" s="30"/>
      <c r="C64" s="23"/>
      <c r="D64" s="73"/>
      <c r="E64" s="132">
        <f>E62+E56+E21</f>
        <v>0</v>
      </c>
      <c r="F64" s="52"/>
      <c r="G64" s="30"/>
      <c r="H64" s="23"/>
      <c r="I64" s="23"/>
      <c r="J64" s="132">
        <f>J62+J56+J21</f>
        <v>0</v>
      </c>
      <c r="K64" s="52"/>
      <c r="L64" s="370"/>
      <c r="M64" s="371"/>
      <c r="N64" s="1"/>
    </row>
    <row r="65" spans="1:13" s="13" customFormat="1" ht="7.5" customHeight="1" x14ac:dyDescent="0.25">
      <c r="A65" s="10"/>
      <c r="B65" s="11"/>
      <c r="C65" s="11"/>
      <c r="D65" s="11"/>
      <c r="E65" s="11"/>
      <c r="F65" s="12"/>
      <c r="G65" s="11"/>
      <c r="H65" s="11"/>
      <c r="I65" s="11"/>
      <c r="J65" s="11"/>
      <c r="K65" s="2"/>
      <c r="M65" s="2"/>
    </row>
    <row r="66" spans="1:13" x14ac:dyDescent="0.25">
      <c r="A66" s="15"/>
      <c r="B66" s="15"/>
      <c r="C66" s="16"/>
      <c r="D66" s="16"/>
      <c r="E66" s="16"/>
      <c r="F66" s="12"/>
      <c r="G66" s="16"/>
      <c r="H66" s="16"/>
      <c r="I66" s="16"/>
      <c r="J66" s="16"/>
    </row>
  </sheetData>
  <mergeCells count="58">
    <mergeCell ref="L11:M11"/>
    <mergeCell ref="L10:M10"/>
    <mergeCell ref="A2:M2"/>
    <mergeCell ref="A3:M3"/>
    <mergeCell ref="B7:E8"/>
    <mergeCell ref="G7:J7"/>
    <mergeCell ref="G8:J8"/>
    <mergeCell ref="B5:C5"/>
    <mergeCell ref="E5:H5"/>
    <mergeCell ref="J5:L5"/>
    <mergeCell ref="L7:M9"/>
    <mergeCell ref="L54:M54"/>
    <mergeCell ref="L53:M53"/>
    <mergeCell ref="L40:M40"/>
    <mergeCell ref="L41:M41"/>
    <mergeCell ref="L42:M42"/>
    <mergeCell ref="L43:M43"/>
    <mergeCell ref="L44:M44"/>
    <mergeCell ref="L45:M45"/>
    <mergeCell ref="L46:M46"/>
    <mergeCell ref="L47:M47"/>
    <mergeCell ref="L48:M48"/>
    <mergeCell ref="L49:M49"/>
    <mergeCell ref="L50:M50"/>
    <mergeCell ref="L36:M36"/>
    <mergeCell ref="L37:M37"/>
    <mergeCell ref="L38:M38"/>
    <mergeCell ref="L51:M51"/>
    <mergeCell ref="L52:M52"/>
    <mergeCell ref="L39:M39"/>
    <mergeCell ref="L58:M58"/>
    <mergeCell ref="L64:M64"/>
    <mergeCell ref="L62:M62"/>
    <mergeCell ref="L55:M55"/>
    <mergeCell ref="L56:M56"/>
    <mergeCell ref="L34:M34"/>
    <mergeCell ref="L35:M35"/>
    <mergeCell ref="L32:M32"/>
    <mergeCell ref="L17:M17"/>
    <mergeCell ref="L18:M18"/>
    <mergeCell ref="L19:M19"/>
    <mergeCell ref="L24:M24"/>
    <mergeCell ref="L25:M25"/>
    <mergeCell ref="L26:M26"/>
    <mergeCell ref="L27:M27"/>
    <mergeCell ref="L29:M29"/>
    <mergeCell ref="L23:M23"/>
    <mergeCell ref="L21:M21"/>
    <mergeCell ref="L28:M28"/>
    <mergeCell ref="L31:M31"/>
    <mergeCell ref="L30:M30"/>
    <mergeCell ref="L12:M12"/>
    <mergeCell ref="L13:M13"/>
    <mergeCell ref="L14:M14"/>
    <mergeCell ref="L16:M16"/>
    <mergeCell ref="L33:M33"/>
    <mergeCell ref="L20:M20"/>
    <mergeCell ref="L15:M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8"/>
  <sheetViews>
    <sheetView showGridLines="0" topLeftCell="A56" workbookViewId="0">
      <selection activeCell="A62" sqref="A62"/>
    </sheetView>
  </sheetViews>
  <sheetFormatPr defaultColWidth="9.109375" defaultRowHeight="12" x14ac:dyDescent="0.25"/>
  <cols>
    <col min="1" max="1" width="37.109375" style="1" customWidth="1"/>
    <col min="2" max="2" width="11.5546875" style="1" customWidth="1"/>
    <col min="3" max="5" width="9.33203125" style="1" customWidth="1"/>
    <col min="6" max="7" width="9.33203125" style="2" customWidth="1"/>
    <col min="8" max="8" width="2.109375" style="1" customWidth="1"/>
    <col min="9" max="9" width="13.33203125" style="1" customWidth="1"/>
    <col min="10" max="10" width="9.33203125" style="1" customWidth="1"/>
    <col min="11" max="11" width="9.109375" style="1"/>
    <col min="12" max="12" width="11.33203125" style="2" customWidth="1"/>
    <col min="13" max="13" width="7.6640625" style="1" customWidth="1"/>
    <col min="14" max="14" width="9.33203125" style="2" customWidth="1"/>
    <col min="15" max="15" width="2.109375" style="2" customWidth="1"/>
    <col min="16" max="16" width="55.6640625" style="1" customWidth="1"/>
    <col min="17" max="16384" width="9.109375" style="1"/>
  </cols>
  <sheetData>
    <row r="1" spans="1:18" ht="3.75" customHeight="1" thickBot="1" x14ac:dyDescent="0.3"/>
    <row r="2" spans="1:18" ht="12.6" thickBot="1" x14ac:dyDescent="0.3">
      <c r="A2" s="405" t="s">
        <v>252</v>
      </c>
      <c r="B2" s="406"/>
      <c r="C2" s="406"/>
      <c r="D2" s="406"/>
      <c r="E2" s="406"/>
      <c r="F2" s="406"/>
      <c r="G2" s="406"/>
      <c r="H2" s="406"/>
      <c r="I2" s="406"/>
      <c r="J2" s="406"/>
      <c r="K2" s="406"/>
      <c r="L2" s="406"/>
      <c r="M2" s="407"/>
    </row>
    <row r="3" spans="1:18" ht="12.6" thickBot="1" x14ac:dyDescent="0.3">
      <c r="A3" s="381" t="s">
        <v>0</v>
      </c>
      <c r="B3" s="382"/>
      <c r="C3" s="382"/>
      <c r="D3" s="382"/>
      <c r="E3" s="382"/>
      <c r="F3" s="382"/>
      <c r="G3" s="382"/>
      <c r="H3" s="382"/>
      <c r="I3" s="382"/>
      <c r="J3" s="382"/>
      <c r="K3" s="382"/>
      <c r="L3" s="382"/>
      <c r="M3" s="383"/>
    </row>
    <row r="4" spans="1:18" s="56" customFormat="1" ht="3.75" customHeight="1" x14ac:dyDescent="0.25">
      <c r="A4" s="54"/>
      <c r="B4" s="54"/>
      <c r="C4" s="54"/>
      <c r="D4" s="54"/>
      <c r="E4" s="54"/>
      <c r="F4" s="54"/>
      <c r="G4" s="54"/>
      <c r="H4" s="54"/>
      <c r="I4" s="54"/>
      <c r="J4" s="54"/>
      <c r="K4" s="54"/>
      <c r="L4" s="54"/>
      <c r="M4" s="54"/>
      <c r="N4" s="53"/>
      <c r="O4" s="2"/>
    </row>
    <row r="5" spans="1:18" s="56" customFormat="1" x14ac:dyDescent="0.25">
      <c r="A5" s="63" t="s">
        <v>240</v>
      </c>
      <c r="B5" s="328" t="s">
        <v>118</v>
      </c>
      <c r="C5" s="408"/>
      <c r="D5" s="408"/>
      <c r="E5" s="329"/>
      <c r="F5" s="59"/>
      <c r="G5" s="339" t="s">
        <v>120</v>
      </c>
      <c r="H5" s="340"/>
      <c r="I5" s="340"/>
      <c r="J5" s="341"/>
      <c r="K5" s="54"/>
      <c r="L5" s="396" t="s">
        <v>119</v>
      </c>
      <c r="M5" s="397"/>
      <c r="N5" s="397"/>
      <c r="O5" s="398"/>
    </row>
    <row r="6" spans="1:18" s="56" customFormat="1" ht="3.75" customHeight="1" thickBot="1" x14ac:dyDescent="0.3">
      <c r="A6" s="55"/>
      <c r="B6" s="55"/>
      <c r="C6" s="55"/>
      <c r="D6" s="55"/>
      <c r="E6" s="55"/>
      <c r="F6" s="55"/>
      <c r="G6" s="55"/>
      <c r="H6" s="55"/>
      <c r="I6" s="55"/>
      <c r="J6" s="55"/>
      <c r="K6" s="55"/>
      <c r="L6" s="55"/>
      <c r="M6" s="55"/>
      <c r="N6" s="55"/>
      <c r="O6" s="143"/>
      <c r="P6" s="53"/>
    </row>
    <row r="7" spans="1:18" ht="15" customHeight="1" x14ac:dyDescent="0.25">
      <c r="B7" s="412" t="s">
        <v>116</v>
      </c>
      <c r="C7" s="413"/>
      <c r="D7" s="413"/>
      <c r="E7" s="413"/>
      <c r="F7" s="414"/>
      <c r="H7" s="2"/>
      <c r="I7" s="384" t="s">
        <v>14</v>
      </c>
      <c r="J7" s="385"/>
      <c r="K7" s="385"/>
      <c r="L7" s="385"/>
      <c r="M7" s="386"/>
      <c r="O7" s="143"/>
      <c r="P7" s="409" t="s">
        <v>6</v>
      </c>
    </row>
    <row r="8" spans="1:18" ht="15" customHeight="1" x14ac:dyDescent="0.25">
      <c r="B8" s="415"/>
      <c r="C8" s="416"/>
      <c r="D8" s="416"/>
      <c r="E8" s="416"/>
      <c r="F8" s="417"/>
      <c r="G8" s="12"/>
      <c r="H8" s="12"/>
      <c r="I8" s="387"/>
      <c r="J8" s="388"/>
      <c r="K8" s="388"/>
      <c r="L8" s="388"/>
      <c r="M8" s="389"/>
      <c r="P8" s="410"/>
      <c r="R8" s="3"/>
    </row>
    <row r="9" spans="1:18" ht="25.5" customHeight="1" thickBot="1" x14ac:dyDescent="0.3">
      <c r="B9" s="57" t="s">
        <v>10</v>
      </c>
      <c r="C9" s="115" t="s">
        <v>276</v>
      </c>
      <c r="D9" s="4" t="s">
        <v>11</v>
      </c>
      <c r="E9" s="115" t="s">
        <v>272</v>
      </c>
      <c r="F9" s="116" t="s">
        <v>13</v>
      </c>
      <c r="G9" s="12"/>
      <c r="H9" s="12"/>
      <c r="I9" s="25" t="s">
        <v>10</v>
      </c>
      <c r="J9" s="26" t="s">
        <v>12</v>
      </c>
      <c r="K9" s="26" t="s">
        <v>11</v>
      </c>
      <c r="L9" s="121" t="s">
        <v>277</v>
      </c>
      <c r="M9" s="114" t="s">
        <v>143</v>
      </c>
      <c r="P9" s="411"/>
      <c r="Q9" s="2"/>
    </row>
    <row r="10" spans="1:18" s="159" customFormat="1" ht="12.6" thickBot="1" x14ac:dyDescent="0.3">
      <c r="A10" s="91" t="s">
        <v>98</v>
      </c>
      <c r="B10" s="160"/>
      <c r="C10" s="245"/>
      <c r="D10" s="160"/>
      <c r="E10" s="160"/>
      <c r="F10" s="160"/>
      <c r="G10" s="157"/>
      <c r="H10" s="157"/>
      <c r="I10" s="160"/>
      <c r="J10" s="160"/>
      <c r="K10" s="160"/>
      <c r="L10" s="160"/>
      <c r="M10" s="162"/>
      <c r="N10" s="157"/>
      <c r="O10" s="157"/>
      <c r="P10" s="257"/>
      <c r="Q10" s="158"/>
    </row>
    <row r="11" spans="1:18" x14ac:dyDescent="0.25">
      <c r="A11" s="117" t="str">
        <f>'1. Assumptions'!A27</f>
        <v>Site manager</v>
      </c>
      <c r="B11" s="92" t="str">
        <f>"Per"&amp;" "&amp;'1. Assumptions'!B27</f>
        <v>Per day</v>
      </c>
      <c r="C11" s="64">
        <f>IFERROR('1. Assumptions'!C27*'1. Assumptions'!D27,"")</f>
        <v>0</v>
      </c>
      <c r="D11" s="94" t="str">
        <f>'1. Assumptions'!F27</f>
        <v/>
      </c>
      <c r="E11" s="155">
        <f>'1. Assumptions'!$C$23</f>
        <v>0</v>
      </c>
      <c r="F11" s="138" t="str">
        <f>IFERROR(E11*D11*C11,"")</f>
        <v/>
      </c>
      <c r="G11" s="12"/>
      <c r="H11" s="12"/>
      <c r="I11" s="62" t="str">
        <f>IF(B11="","",B11)</f>
        <v>Per day</v>
      </c>
      <c r="J11" s="60">
        <f>IF(C11="","",(C11*'1. Assumptions'!$C$7))</f>
        <v>0</v>
      </c>
      <c r="K11" s="221" t="str">
        <f>IF(D11="","",D11)</f>
        <v/>
      </c>
      <c r="L11" s="142">
        <f>E11</f>
        <v>0</v>
      </c>
      <c r="M11" s="138" t="str">
        <f>IFERROR(L11*K11*J11,"")</f>
        <v/>
      </c>
      <c r="P11" s="258"/>
      <c r="Q11" s="2"/>
    </row>
    <row r="12" spans="1:18" x14ac:dyDescent="0.25">
      <c r="A12" s="117" t="str">
        <f>'1. Assumptions'!A28</f>
        <v>Lead clinical supervisor</v>
      </c>
      <c r="B12" s="95" t="str">
        <f>"Per"&amp;" "&amp;'1. Assumptions'!B28</f>
        <v>Per day</v>
      </c>
      <c r="C12" s="60">
        <f>IFERROR('1. Assumptions'!C28*'1. Assumptions'!D28,"")</f>
        <v>0</v>
      </c>
      <c r="D12" s="72" t="str">
        <f>'1. Assumptions'!F28</f>
        <v/>
      </c>
      <c r="E12" s="70">
        <f>'1. Assumptions'!$C$23</f>
        <v>0</v>
      </c>
      <c r="F12" s="139" t="str">
        <f t="shared" ref="F12:F24" si="0">IFERROR(E12*D12*C12,"")</f>
        <v/>
      </c>
      <c r="G12" s="12"/>
      <c r="H12" s="12"/>
      <c r="I12" s="62" t="str">
        <f t="shared" ref="I12:I24" si="1">IF(B12="","",B12)</f>
        <v>Per day</v>
      </c>
      <c r="J12" s="60">
        <f>IF(C12="","",(C12*'1. Assumptions'!$C$7))</f>
        <v>0</v>
      </c>
      <c r="K12" s="221" t="str">
        <f t="shared" ref="K12:K24" si="2">IF(D12="","",D12)</f>
        <v/>
      </c>
      <c r="L12" s="142">
        <f t="shared" ref="L12:L24" si="3">E12</f>
        <v>0</v>
      </c>
      <c r="M12" s="79" t="str">
        <f t="shared" ref="M12:M24" si="4">IFERROR(L12*K12*J12,"")</f>
        <v/>
      </c>
      <c r="P12" s="259"/>
      <c r="Q12" s="2"/>
    </row>
    <row r="13" spans="1:18" x14ac:dyDescent="0.25">
      <c r="A13" s="117" t="str">
        <f>'1. Assumptions'!A29</f>
        <v>Trained vaccinators</v>
      </c>
      <c r="B13" s="95" t="str">
        <f>"Per"&amp;" "&amp;'1. Assumptions'!B29</f>
        <v>Per day</v>
      </c>
      <c r="C13" s="60" t="str">
        <f>IFERROR('1. Assumptions'!C29*'1. Assumptions'!D29,"")</f>
        <v/>
      </c>
      <c r="D13" s="72" t="str">
        <f>'1. Assumptions'!F29</f>
        <v/>
      </c>
      <c r="E13" s="70">
        <f>'1. Assumptions'!$C$23</f>
        <v>0</v>
      </c>
      <c r="F13" s="139" t="str">
        <f t="shared" si="0"/>
        <v/>
      </c>
      <c r="G13" s="12"/>
      <c r="H13" s="12"/>
      <c r="I13" s="62" t="str">
        <f t="shared" si="1"/>
        <v>Per day</v>
      </c>
      <c r="J13" s="60" t="str">
        <f>IF(C13="","",(C13*'1. Assumptions'!$C$7))</f>
        <v/>
      </c>
      <c r="K13" s="221" t="str">
        <f t="shared" si="2"/>
        <v/>
      </c>
      <c r="L13" s="142">
        <f t="shared" si="3"/>
        <v>0</v>
      </c>
      <c r="M13" s="79" t="str">
        <f t="shared" si="4"/>
        <v/>
      </c>
      <c r="P13" s="259"/>
      <c r="Q13" s="2"/>
    </row>
    <row r="14" spans="1:18" x14ac:dyDescent="0.25">
      <c r="A14" s="117" t="str">
        <f>'1. Assumptions'!A30</f>
        <v>Vaccine preparator</v>
      </c>
      <c r="B14" s="95" t="str">
        <f>"Per"&amp;" "&amp;'1. Assumptions'!B30</f>
        <v>Per day</v>
      </c>
      <c r="C14" s="60" t="str">
        <f>IFERROR('1. Assumptions'!C30*'1. Assumptions'!D30,"")</f>
        <v/>
      </c>
      <c r="D14" s="72" t="str">
        <f>'1. Assumptions'!F30</f>
        <v/>
      </c>
      <c r="E14" s="70">
        <f>'1. Assumptions'!$C$23</f>
        <v>0</v>
      </c>
      <c r="F14" s="139" t="str">
        <f t="shared" si="0"/>
        <v/>
      </c>
      <c r="G14" s="12"/>
      <c r="H14" s="12"/>
      <c r="I14" s="62" t="str">
        <f t="shared" si="1"/>
        <v>Per day</v>
      </c>
      <c r="J14" s="60" t="str">
        <f>IF(C14="","",(C14*'1. Assumptions'!$C$7))</f>
        <v/>
      </c>
      <c r="K14" s="221" t="str">
        <f t="shared" si="2"/>
        <v/>
      </c>
      <c r="L14" s="142">
        <f t="shared" si="3"/>
        <v>0</v>
      </c>
      <c r="M14" s="79" t="str">
        <f t="shared" si="4"/>
        <v/>
      </c>
      <c r="P14" s="259"/>
      <c r="Q14" s="2"/>
    </row>
    <row r="15" spans="1:18" x14ac:dyDescent="0.25">
      <c r="A15" s="117" t="str">
        <f>'1. Assumptions'!A31</f>
        <v>Registration staff</v>
      </c>
      <c r="B15" s="95" t="str">
        <f>"Per"&amp;" "&amp;'1. Assumptions'!B31</f>
        <v>Per day</v>
      </c>
      <c r="C15" s="60" t="str">
        <f>IFERROR('1. Assumptions'!C31*'1. Assumptions'!D31,"")</f>
        <v/>
      </c>
      <c r="D15" s="72" t="str">
        <f>'1. Assumptions'!F31</f>
        <v/>
      </c>
      <c r="E15" s="70">
        <f>'1. Assumptions'!$C$23</f>
        <v>0</v>
      </c>
      <c r="F15" s="139" t="str">
        <f t="shared" si="0"/>
        <v/>
      </c>
      <c r="G15" s="12"/>
      <c r="H15" s="12"/>
      <c r="I15" s="62" t="str">
        <f t="shared" si="1"/>
        <v>Per day</v>
      </c>
      <c r="J15" s="60" t="str">
        <f>IF(C15="","",(C15*'1. Assumptions'!$C$7))</f>
        <v/>
      </c>
      <c r="K15" s="221" t="str">
        <f t="shared" si="2"/>
        <v/>
      </c>
      <c r="L15" s="142">
        <f t="shared" si="3"/>
        <v>0</v>
      </c>
      <c r="M15" s="79" t="str">
        <f t="shared" si="4"/>
        <v/>
      </c>
      <c r="P15" s="259"/>
      <c r="Q15" s="2"/>
    </row>
    <row r="16" spans="1:18" x14ac:dyDescent="0.25">
      <c r="A16" s="117" t="str">
        <f>'1. Assumptions'!A32</f>
        <v>Vaccination certificate staff</v>
      </c>
      <c r="B16" s="95" t="str">
        <f>"Per"&amp;" "&amp;'1. Assumptions'!B32</f>
        <v>Per day</v>
      </c>
      <c r="C16" s="60" t="str">
        <f>IFERROR('1. Assumptions'!C32*'1. Assumptions'!D32,"")</f>
        <v/>
      </c>
      <c r="D16" s="72" t="str">
        <f>'1. Assumptions'!F32</f>
        <v/>
      </c>
      <c r="E16" s="70">
        <f>'1. Assumptions'!$C$23</f>
        <v>0</v>
      </c>
      <c r="F16" s="139" t="str">
        <f t="shared" si="0"/>
        <v/>
      </c>
      <c r="G16" s="12"/>
      <c r="H16" s="12"/>
      <c r="I16" s="62" t="str">
        <f t="shared" si="1"/>
        <v>Per day</v>
      </c>
      <c r="J16" s="60" t="str">
        <f>IF(C16="","",(C16*'1. Assumptions'!$C$7))</f>
        <v/>
      </c>
      <c r="K16" s="221" t="str">
        <f t="shared" si="2"/>
        <v/>
      </c>
      <c r="L16" s="142">
        <f t="shared" si="3"/>
        <v>0</v>
      </c>
      <c r="M16" s="79" t="str">
        <f t="shared" si="4"/>
        <v/>
      </c>
      <c r="P16" s="259"/>
      <c r="Q16" s="2"/>
    </row>
    <row r="17" spans="1:17" x14ac:dyDescent="0.25">
      <c r="A17" s="117" t="str">
        <f>'1. Assumptions'!A33</f>
        <v>Clinical staff for AEFI management</v>
      </c>
      <c r="B17" s="95" t="str">
        <f>"Per"&amp;" "&amp;'1. Assumptions'!B33</f>
        <v>Per day</v>
      </c>
      <c r="C17" s="60">
        <f>IFERROR('1. Assumptions'!C33*'1. Assumptions'!D33,"")</f>
        <v>0</v>
      </c>
      <c r="D17" s="72" t="str">
        <f>'1. Assumptions'!F33</f>
        <v/>
      </c>
      <c r="E17" s="70">
        <f>'1. Assumptions'!$C$23</f>
        <v>0</v>
      </c>
      <c r="F17" s="139" t="str">
        <f t="shared" si="0"/>
        <v/>
      </c>
      <c r="G17" s="12"/>
      <c r="H17" s="12"/>
      <c r="I17" s="62" t="str">
        <f t="shared" si="1"/>
        <v>Per day</v>
      </c>
      <c r="J17" s="60">
        <f>IF(C17="","",(C17*'1. Assumptions'!$C$7))</f>
        <v>0</v>
      </c>
      <c r="K17" s="221" t="str">
        <f t="shared" si="2"/>
        <v/>
      </c>
      <c r="L17" s="142">
        <f t="shared" si="3"/>
        <v>0</v>
      </c>
      <c r="M17" s="79" t="str">
        <f t="shared" si="4"/>
        <v/>
      </c>
      <c r="P17" s="259"/>
      <c r="Q17" s="2"/>
    </row>
    <row r="18" spans="1:17" x14ac:dyDescent="0.25">
      <c r="A18" s="117" t="str">
        <f>'1. Assumptions'!A34</f>
        <v>Patient flow assistant</v>
      </c>
      <c r="B18" s="95" t="str">
        <f>"Per"&amp;" "&amp;'1. Assumptions'!B34</f>
        <v>Per day</v>
      </c>
      <c r="C18" s="60">
        <f>IFERROR('1. Assumptions'!C34*'1. Assumptions'!D34,"")</f>
        <v>0</v>
      </c>
      <c r="D18" s="72" t="str">
        <f>'1. Assumptions'!F34</f>
        <v/>
      </c>
      <c r="E18" s="70">
        <f>'1. Assumptions'!$C$23</f>
        <v>0</v>
      </c>
      <c r="F18" s="139" t="str">
        <f t="shared" si="0"/>
        <v/>
      </c>
      <c r="G18" s="12"/>
      <c r="H18" s="12"/>
      <c r="I18" s="62" t="str">
        <f t="shared" si="1"/>
        <v>Per day</v>
      </c>
      <c r="J18" s="60">
        <f>IF(C18="","",(C18*'1. Assumptions'!$C$7))</f>
        <v>0</v>
      </c>
      <c r="K18" s="221" t="str">
        <f t="shared" si="2"/>
        <v/>
      </c>
      <c r="L18" s="142">
        <f t="shared" si="3"/>
        <v>0</v>
      </c>
      <c r="M18" s="79" t="str">
        <f t="shared" si="4"/>
        <v/>
      </c>
      <c r="P18" s="259"/>
      <c r="Q18" s="2"/>
    </row>
    <row r="19" spans="1:17" x14ac:dyDescent="0.25">
      <c r="A19" s="117" t="str">
        <f>'1. Assumptions'!A35</f>
        <v>Technology support</v>
      </c>
      <c r="B19" s="95" t="str">
        <f>"Per"&amp;" "&amp;'1. Assumptions'!B35</f>
        <v>Per day</v>
      </c>
      <c r="C19" s="60">
        <f>IFERROR('1. Assumptions'!C35*'1. Assumptions'!D35,"")</f>
        <v>0</v>
      </c>
      <c r="D19" s="72" t="str">
        <f>'1. Assumptions'!F35</f>
        <v/>
      </c>
      <c r="E19" s="70">
        <f>'1. Assumptions'!$C$23</f>
        <v>0</v>
      </c>
      <c r="F19" s="139" t="str">
        <f t="shared" si="0"/>
        <v/>
      </c>
      <c r="G19" s="12"/>
      <c r="H19" s="12"/>
      <c r="I19" s="62" t="str">
        <f t="shared" si="1"/>
        <v>Per day</v>
      </c>
      <c r="J19" s="60">
        <f>IF(C19="","",(C19*'1. Assumptions'!$C$7))</f>
        <v>0</v>
      </c>
      <c r="K19" s="221" t="str">
        <f t="shared" si="2"/>
        <v/>
      </c>
      <c r="L19" s="142">
        <f t="shared" si="3"/>
        <v>0</v>
      </c>
      <c r="M19" s="79" t="str">
        <f t="shared" si="4"/>
        <v/>
      </c>
      <c r="P19" s="259"/>
      <c r="Q19" s="2"/>
    </row>
    <row r="20" spans="1:17" x14ac:dyDescent="0.25">
      <c r="A20" s="117" t="str">
        <f>'1. Assumptions'!A36</f>
        <v>Security during opening hours</v>
      </c>
      <c r="B20" s="95" t="str">
        <f>"Per"&amp;" "&amp;'1. Assumptions'!B36</f>
        <v>Per day</v>
      </c>
      <c r="C20" s="60">
        <f>IFERROR('1. Assumptions'!C36*'1. Assumptions'!D36,"")</f>
        <v>0</v>
      </c>
      <c r="D20" s="72" t="str">
        <f>'1. Assumptions'!F36</f>
        <v/>
      </c>
      <c r="E20" s="70">
        <f>'1. Assumptions'!$C$23</f>
        <v>0</v>
      </c>
      <c r="F20" s="139" t="str">
        <f t="shared" si="0"/>
        <v/>
      </c>
      <c r="G20" s="12"/>
      <c r="H20" s="12"/>
      <c r="I20" s="62" t="str">
        <f t="shared" si="1"/>
        <v>Per day</v>
      </c>
      <c r="J20" s="60">
        <f>IF(C20="","",(C20*'1. Assumptions'!$C$7))</f>
        <v>0</v>
      </c>
      <c r="K20" s="221" t="str">
        <f t="shared" si="2"/>
        <v/>
      </c>
      <c r="L20" s="142">
        <f t="shared" si="3"/>
        <v>0</v>
      </c>
      <c r="M20" s="79" t="str">
        <f t="shared" si="4"/>
        <v/>
      </c>
      <c r="P20" s="259"/>
      <c r="Q20" s="2"/>
    </row>
    <row r="21" spans="1:17" x14ac:dyDescent="0.25">
      <c r="A21" s="117" t="str">
        <f>'1. Assumptions'!A37</f>
        <v>Security during out of hours</v>
      </c>
      <c r="B21" s="95" t="str">
        <f>"Per"&amp;" "&amp;'1. Assumptions'!B37</f>
        <v>Per 24 hours</v>
      </c>
      <c r="C21" s="60">
        <f>IFERROR('1. Assumptions'!C37*'1. Assumptions'!D37,"")</f>
        <v>0</v>
      </c>
      <c r="D21" s="72" t="str">
        <f>'1. Assumptions'!F37</f>
        <v/>
      </c>
      <c r="E21" s="70">
        <f>'1. Assumptions'!$C$23</f>
        <v>0</v>
      </c>
      <c r="F21" s="139" t="str">
        <f t="shared" si="0"/>
        <v/>
      </c>
      <c r="G21" s="12"/>
      <c r="H21" s="12"/>
      <c r="I21" s="62" t="str">
        <f t="shared" si="1"/>
        <v>Per 24 hours</v>
      </c>
      <c r="J21" s="60">
        <f>IF(C21="","",(C21*'1. Assumptions'!$C$7))</f>
        <v>0</v>
      </c>
      <c r="K21" s="221" t="str">
        <f t="shared" si="2"/>
        <v/>
      </c>
      <c r="L21" s="142">
        <f t="shared" si="3"/>
        <v>0</v>
      </c>
      <c r="M21" s="79" t="str">
        <f t="shared" si="4"/>
        <v/>
      </c>
      <c r="P21" s="259"/>
      <c r="Q21" s="2"/>
    </row>
    <row r="22" spans="1:17" x14ac:dyDescent="0.25">
      <c r="A22" s="117" t="str">
        <f>'1. Assumptions'!A38</f>
        <v>Cold chain logistician</v>
      </c>
      <c r="B22" s="95" t="str">
        <f>"Per"&amp;" "&amp;'1. Assumptions'!B38</f>
        <v>Per day</v>
      </c>
      <c r="C22" s="60">
        <f>IFERROR('1. Assumptions'!C38*'1. Assumptions'!D38,"")</f>
        <v>0</v>
      </c>
      <c r="D22" s="72" t="str">
        <f>'1. Assumptions'!F38</f>
        <v/>
      </c>
      <c r="E22" s="70">
        <f>'1. Assumptions'!$C$23</f>
        <v>0</v>
      </c>
      <c r="F22" s="139" t="str">
        <f t="shared" si="0"/>
        <v/>
      </c>
      <c r="G22" s="12"/>
      <c r="H22" s="12"/>
      <c r="I22" s="62" t="str">
        <f t="shared" si="1"/>
        <v>Per day</v>
      </c>
      <c r="J22" s="60">
        <f>IF(C22="","",(C22*'1. Assumptions'!$C$7))</f>
        <v>0</v>
      </c>
      <c r="K22" s="221" t="str">
        <f t="shared" si="2"/>
        <v/>
      </c>
      <c r="L22" s="142">
        <f t="shared" si="3"/>
        <v>0</v>
      </c>
      <c r="M22" s="79" t="str">
        <f t="shared" si="4"/>
        <v/>
      </c>
      <c r="P22" s="259"/>
      <c r="Q22" s="2"/>
    </row>
    <row r="23" spans="1:17" x14ac:dyDescent="0.25">
      <c r="A23" s="117" t="str">
        <f>'1. Assumptions'!A39</f>
        <v>Observers for AEFI incidents</v>
      </c>
      <c r="B23" s="95" t="str">
        <f>"Per"&amp;" "&amp;'1. Assumptions'!B39</f>
        <v>Per day</v>
      </c>
      <c r="C23" s="60">
        <f>IFERROR('1. Assumptions'!C39*'1. Assumptions'!D39,"")</f>
        <v>0</v>
      </c>
      <c r="D23" s="72" t="str">
        <f>'1. Assumptions'!F39</f>
        <v/>
      </c>
      <c r="E23" s="70">
        <f>'1. Assumptions'!$C$23</f>
        <v>0</v>
      </c>
      <c r="F23" s="139" t="str">
        <f t="shared" si="0"/>
        <v/>
      </c>
      <c r="G23" s="12"/>
      <c r="H23" s="12"/>
      <c r="I23" s="62" t="str">
        <f t="shared" si="1"/>
        <v>Per day</v>
      </c>
      <c r="J23" s="60">
        <f>IF(C23="","",(C23*'1. Assumptions'!$C$7))</f>
        <v>0</v>
      </c>
      <c r="K23" s="221" t="str">
        <f t="shared" si="2"/>
        <v/>
      </c>
      <c r="L23" s="142">
        <f t="shared" si="3"/>
        <v>0</v>
      </c>
      <c r="M23" s="79" t="str">
        <f t="shared" si="4"/>
        <v/>
      </c>
      <c r="P23" s="259"/>
      <c r="Q23" s="2"/>
    </row>
    <row r="24" spans="1:17" ht="12.6" thickBot="1" x14ac:dyDescent="0.3">
      <c r="A24" s="117" t="str">
        <f>'1. Assumptions'!A40</f>
        <v>Social mobilizers</v>
      </c>
      <c r="B24" s="96" t="str">
        <f>"Per"&amp;" "&amp;'1. Assumptions'!B40</f>
        <v>Per day</v>
      </c>
      <c r="C24" s="61">
        <f>IFERROR('1. Assumptions'!C40*'1. Assumptions'!D40,"")</f>
        <v>0</v>
      </c>
      <c r="D24" s="72" t="str">
        <f>'1. Assumptions'!F40</f>
        <v/>
      </c>
      <c r="E24" s="77">
        <f>'1. Assumptions'!$C$23</f>
        <v>0</v>
      </c>
      <c r="F24" s="139" t="str">
        <f t="shared" si="0"/>
        <v/>
      </c>
      <c r="G24" s="12"/>
      <c r="H24" s="12"/>
      <c r="I24" s="62" t="str">
        <f t="shared" si="1"/>
        <v>Per day</v>
      </c>
      <c r="J24" s="60">
        <f>IF(C24="","",(C24*'1. Assumptions'!$C$7))</f>
        <v>0</v>
      </c>
      <c r="K24" s="221" t="str">
        <f t="shared" si="2"/>
        <v/>
      </c>
      <c r="L24" s="142">
        <f t="shared" si="3"/>
        <v>0</v>
      </c>
      <c r="M24" s="87" t="str">
        <f t="shared" si="4"/>
        <v/>
      </c>
      <c r="P24" s="259"/>
      <c r="Q24" s="2"/>
    </row>
    <row r="25" spans="1:17" ht="12.6" thickBot="1" x14ac:dyDescent="0.3">
      <c r="A25" s="22" t="s">
        <v>138</v>
      </c>
      <c r="B25" s="30"/>
      <c r="C25" s="152"/>
      <c r="D25" s="73"/>
      <c r="E25" s="74"/>
      <c r="F25" s="80">
        <f>SUM(F11:F24)</f>
        <v>0</v>
      </c>
      <c r="G25" s="141"/>
      <c r="H25" s="141"/>
      <c r="I25" s="137"/>
      <c r="J25" s="23"/>
      <c r="K25" s="23"/>
      <c r="L25" s="23"/>
      <c r="M25" s="80">
        <f>SUM(M11:M24)</f>
        <v>0</v>
      </c>
      <c r="N25" s="1"/>
      <c r="O25" s="3"/>
      <c r="P25" s="260"/>
    </row>
    <row r="26" spans="1:17" s="2" customFormat="1" ht="3.75" customHeight="1" thickBot="1" x14ac:dyDescent="0.3">
      <c r="A26" s="102"/>
      <c r="B26" s="102"/>
      <c r="C26" s="12"/>
      <c r="D26" s="120"/>
      <c r="E26" s="12"/>
      <c r="F26" s="118"/>
      <c r="G26" s="12"/>
      <c r="H26" s="12"/>
      <c r="I26" s="12"/>
      <c r="J26" s="12"/>
      <c r="K26" s="12"/>
      <c r="L26" s="12"/>
      <c r="P26" s="133"/>
    </row>
    <row r="27" spans="1:17" ht="15" customHeight="1" x14ac:dyDescent="0.25">
      <c r="B27" s="384" t="s">
        <v>116</v>
      </c>
      <c r="C27" s="385"/>
      <c r="D27" s="385"/>
      <c r="E27" s="385"/>
      <c r="F27" s="385"/>
      <c r="G27" s="386"/>
      <c r="H27" s="2"/>
      <c r="I27" s="384" t="s">
        <v>14</v>
      </c>
      <c r="J27" s="385"/>
      <c r="K27" s="385"/>
      <c r="L27" s="385"/>
      <c r="M27" s="385"/>
      <c r="N27" s="386"/>
      <c r="O27" s="143"/>
      <c r="P27" s="409" t="s">
        <v>6</v>
      </c>
    </row>
    <row r="28" spans="1:17" ht="15" customHeight="1" thickBot="1" x14ac:dyDescent="0.3">
      <c r="B28" s="418"/>
      <c r="C28" s="419"/>
      <c r="D28" s="419"/>
      <c r="E28" s="419"/>
      <c r="F28" s="419"/>
      <c r="G28" s="420"/>
      <c r="H28" s="12"/>
      <c r="I28" s="387"/>
      <c r="J28" s="388"/>
      <c r="K28" s="388"/>
      <c r="L28" s="388"/>
      <c r="M28" s="388"/>
      <c r="N28" s="389"/>
      <c r="O28" s="143"/>
      <c r="P28" s="410"/>
    </row>
    <row r="29" spans="1:17" ht="25.5" customHeight="1" thickBot="1" x14ac:dyDescent="0.3">
      <c r="B29" s="110" t="s">
        <v>10</v>
      </c>
      <c r="C29" s="111" t="s">
        <v>12</v>
      </c>
      <c r="D29" s="135" t="s">
        <v>134</v>
      </c>
      <c r="E29" s="135" t="s">
        <v>135</v>
      </c>
      <c r="F29" s="135" t="s">
        <v>133</v>
      </c>
      <c r="G29" s="112" t="s">
        <v>13</v>
      </c>
      <c r="H29" s="12"/>
      <c r="I29" s="25" t="s">
        <v>10</v>
      </c>
      <c r="J29" s="26" t="s">
        <v>12</v>
      </c>
      <c r="K29" s="113" t="s">
        <v>134</v>
      </c>
      <c r="L29" s="113" t="s">
        <v>135</v>
      </c>
      <c r="M29" s="113" t="s">
        <v>133</v>
      </c>
      <c r="N29" s="114" t="s">
        <v>13</v>
      </c>
      <c r="P29" s="411"/>
      <c r="Q29" s="2"/>
    </row>
    <row r="30" spans="1:17" s="7" customFormat="1" ht="12.6" thickBot="1" x14ac:dyDescent="0.3">
      <c r="A30" s="91" t="s">
        <v>99</v>
      </c>
      <c r="B30" s="160"/>
      <c r="C30" s="160"/>
      <c r="D30" s="160"/>
      <c r="E30" s="160"/>
      <c r="F30" s="160"/>
      <c r="G30" s="160"/>
      <c r="H30" s="160"/>
      <c r="I30" s="160"/>
      <c r="J30" s="160"/>
      <c r="K30" s="160"/>
      <c r="L30" s="160"/>
      <c r="M30" s="160"/>
      <c r="N30" s="160"/>
      <c r="O30" s="160"/>
      <c r="P30" s="257"/>
      <c r="Q30" s="17"/>
    </row>
    <row r="31" spans="1:17" s="3" customFormat="1" x14ac:dyDescent="0.25">
      <c r="A31" s="117" t="str">
        <f>A11</f>
        <v>Site manager</v>
      </c>
      <c r="B31" s="92" t="str">
        <f t="shared" ref="B31:C44" si="5">B11</f>
        <v>Per day</v>
      </c>
      <c r="C31" s="93">
        <f t="shared" si="5"/>
        <v>0</v>
      </c>
      <c r="D31" s="109">
        <f>'1. Assumptions'!G27</f>
        <v>0</v>
      </c>
      <c r="E31" s="109">
        <f>'1. Assumptions'!H27</f>
        <v>0</v>
      </c>
      <c r="F31" s="109">
        <f>'1. Assumptions'!$C$23</f>
        <v>0</v>
      </c>
      <c r="G31" s="138">
        <f>IFERROR(((SUM(D31+E31))*C31*F31),"")</f>
        <v>0</v>
      </c>
      <c r="H31" s="12"/>
      <c r="I31" s="140" t="str">
        <f>IF(B31="","",B31)</f>
        <v>Per day</v>
      </c>
      <c r="J31" s="93">
        <f>IF(C31="","",(C31*'1. Assumptions'!$C$7))</f>
        <v>0</v>
      </c>
      <c r="K31" s="155">
        <f>IF(D31="","",D31)</f>
        <v>0</v>
      </c>
      <c r="L31" s="155">
        <f>E31</f>
        <v>0</v>
      </c>
      <c r="M31" s="155">
        <f>F31</f>
        <v>0</v>
      </c>
      <c r="N31" s="138">
        <f>IFERROR(((SUM(K31+L31))*J31*M31),"")</f>
        <v>0</v>
      </c>
      <c r="O31" s="2"/>
      <c r="P31" s="261"/>
      <c r="Q31" s="2"/>
    </row>
    <row r="32" spans="1:17" s="3" customFormat="1" x14ac:dyDescent="0.25">
      <c r="A32" s="117" t="str">
        <f t="shared" ref="A32:A44" si="6">A12</f>
        <v>Lead clinical supervisor</v>
      </c>
      <c r="B32" s="97" t="str">
        <f t="shared" si="5"/>
        <v>Per day</v>
      </c>
      <c r="C32" s="60">
        <f t="shared" si="5"/>
        <v>0</v>
      </c>
      <c r="D32" s="150">
        <f>'1. Assumptions'!G28</f>
        <v>0</v>
      </c>
      <c r="E32" s="150">
        <f>'1. Assumptions'!H28</f>
        <v>0</v>
      </c>
      <c r="F32" s="150">
        <f>'1. Assumptions'!$C$23</f>
        <v>0</v>
      </c>
      <c r="G32" s="79">
        <f t="shared" ref="G32:G44" si="7">IFERROR(((SUM(D32+E32))*C32*F32),"")</f>
        <v>0</v>
      </c>
      <c r="H32" s="12"/>
      <c r="I32" s="62" t="str">
        <f t="shared" ref="I32:I44" si="8">IF(B32="","",B32)</f>
        <v>Per day</v>
      </c>
      <c r="J32" s="60">
        <f>IF(C32="","",(C32*'1. Assumptions'!$C$7))</f>
        <v>0</v>
      </c>
      <c r="K32" s="70">
        <f t="shared" ref="K32:K44" si="9">IF(D32="","",D32)</f>
        <v>0</v>
      </c>
      <c r="L32" s="70">
        <f t="shared" ref="L32:L44" si="10">E32</f>
        <v>0</v>
      </c>
      <c r="M32" s="70">
        <f t="shared" ref="M32:M44" si="11">F32</f>
        <v>0</v>
      </c>
      <c r="N32" s="79">
        <f t="shared" ref="N32:N44" si="12">IFERROR(((SUM(K32+L32))*J32*M32),"")</f>
        <v>0</v>
      </c>
      <c r="O32" s="2"/>
      <c r="P32" s="262"/>
      <c r="Q32" s="2"/>
    </row>
    <row r="33" spans="1:17" s="3" customFormat="1" x14ac:dyDescent="0.25">
      <c r="A33" s="117" t="str">
        <f t="shared" si="6"/>
        <v>Trained vaccinators</v>
      </c>
      <c r="B33" s="97" t="str">
        <f t="shared" si="5"/>
        <v>Per day</v>
      </c>
      <c r="C33" s="60" t="str">
        <f t="shared" si="5"/>
        <v/>
      </c>
      <c r="D33" s="150">
        <f>'1. Assumptions'!G29</f>
        <v>0</v>
      </c>
      <c r="E33" s="150">
        <f>'1. Assumptions'!H29</f>
        <v>0</v>
      </c>
      <c r="F33" s="150">
        <f>'1. Assumptions'!$C$23</f>
        <v>0</v>
      </c>
      <c r="G33" s="79" t="str">
        <f t="shared" si="7"/>
        <v/>
      </c>
      <c r="H33" s="12"/>
      <c r="I33" s="62" t="str">
        <f t="shared" si="8"/>
        <v>Per day</v>
      </c>
      <c r="J33" s="60" t="str">
        <f>IF(C33="","",(C33*'1. Assumptions'!$C$7))</f>
        <v/>
      </c>
      <c r="K33" s="70">
        <f t="shared" si="9"/>
        <v>0</v>
      </c>
      <c r="L33" s="70">
        <f t="shared" si="10"/>
        <v>0</v>
      </c>
      <c r="M33" s="70">
        <f t="shared" si="11"/>
        <v>0</v>
      </c>
      <c r="N33" s="79" t="str">
        <f t="shared" si="12"/>
        <v/>
      </c>
      <c r="O33" s="2"/>
      <c r="P33" s="262"/>
      <c r="Q33" s="2"/>
    </row>
    <row r="34" spans="1:17" s="3" customFormat="1" x14ac:dyDescent="0.25">
      <c r="A34" s="117" t="str">
        <f t="shared" si="6"/>
        <v>Vaccine preparator</v>
      </c>
      <c r="B34" s="97" t="str">
        <f t="shared" si="5"/>
        <v>Per day</v>
      </c>
      <c r="C34" s="60" t="str">
        <f t="shared" si="5"/>
        <v/>
      </c>
      <c r="D34" s="150">
        <f>'1. Assumptions'!G30</f>
        <v>0</v>
      </c>
      <c r="E34" s="150">
        <f>'1. Assumptions'!H30</f>
        <v>0</v>
      </c>
      <c r="F34" s="150">
        <f>'1. Assumptions'!$C$23</f>
        <v>0</v>
      </c>
      <c r="G34" s="79" t="str">
        <f t="shared" si="7"/>
        <v/>
      </c>
      <c r="H34" s="12"/>
      <c r="I34" s="62" t="str">
        <f t="shared" si="8"/>
        <v>Per day</v>
      </c>
      <c r="J34" s="60" t="str">
        <f>IF(C34="","",(C34*'1. Assumptions'!$C$7))</f>
        <v/>
      </c>
      <c r="K34" s="70">
        <f t="shared" si="9"/>
        <v>0</v>
      </c>
      <c r="L34" s="70">
        <f t="shared" si="10"/>
        <v>0</v>
      </c>
      <c r="M34" s="70">
        <f t="shared" si="11"/>
        <v>0</v>
      </c>
      <c r="N34" s="79" t="str">
        <f t="shared" si="12"/>
        <v/>
      </c>
      <c r="O34" s="2"/>
      <c r="P34" s="262"/>
      <c r="Q34" s="2"/>
    </row>
    <row r="35" spans="1:17" s="3" customFormat="1" x14ac:dyDescent="0.25">
      <c r="A35" s="117" t="str">
        <f t="shared" si="6"/>
        <v>Registration staff</v>
      </c>
      <c r="B35" s="97" t="str">
        <f t="shared" si="5"/>
        <v>Per day</v>
      </c>
      <c r="C35" s="60" t="str">
        <f t="shared" si="5"/>
        <v/>
      </c>
      <c r="D35" s="150">
        <f>'1. Assumptions'!G31</f>
        <v>0</v>
      </c>
      <c r="E35" s="150">
        <f>'1. Assumptions'!H31</f>
        <v>0</v>
      </c>
      <c r="F35" s="150">
        <f>'1. Assumptions'!$C$23</f>
        <v>0</v>
      </c>
      <c r="G35" s="79" t="str">
        <f t="shared" si="7"/>
        <v/>
      </c>
      <c r="H35" s="12"/>
      <c r="I35" s="62" t="str">
        <f t="shared" si="8"/>
        <v>Per day</v>
      </c>
      <c r="J35" s="60" t="str">
        <f>IF(C35="","",(C35*'1. Assumptions'!$C$7))</f>
        <v/>
      </c>
      <c r="K35" s="70">
        <f t="shared" si="9"/>
        <v>0</v>
      </c>
      <c r="L35" s="70">
        <f t="shared" si="10"/>
        <v>0</v>
      </c>
      <c r="M35" s="70">
        <f t="shared" si="11"/>
        <v>0</v>
      </c>
      <c r="N35" s="79" t="str">
        <f t="shared" si="12"/>
        <v/>
      </c>
      <c r="O35" s="2"/>
      <c r="P35" s="262"/>
      <c r="Q35" s="2"/>
    </row>
    <row r="36" spans="1:17" s="3" customFormat="1" x14ac:dyDescent="0.25">
      <c r="A36" s="117" t="str">
        <f t="shared" si="6"/>
        <v>Vaccination certificate staff</v>
      </c>
      <c r="B36" s="97" t="str">
        <f t="shared" si="5"/>
        <v>Per day</v>
      </c>
      <c r="C36" s="60" t="str">
        <f t="shared" si="5"/>
        <v/>
      </c>
      <c r="D36" s="150">
        <f>'1. Assumptions'!G32</f>
        <v>0</v>
      </c>
      <c r="E36" s="150">
        <f>'1. Assumptions'!H32</f>
        <v>0</v>
      </c>
      <c r="F36" s="150">
        <f>'1. Assumptions'!$C$23</f>
        <v>0</v>
      </c>
      <c r="G36" s="79" t="str">
        <f t="shared" si="7"/>
        <v/>
      </c>
      <c r="H36" s="12"/>
      <c r="I36" s="62" t="str">
        <f t="shared" si="8"/>
        <v>Per day</v>
      </c>
      <c r="J36" s="60" t="str">
        <f>IF(C36="","",(C36*'1. Assumptions'!$C$7))</f>
        <v/>
      </c>
      <c r="K36" s="70">
        <f t="shared" si="9"/>
        <v>0</v>
      </c>
      <c r="L36" s="70">
        <f t="shared" si="10"/>
        <v>0</v>
      </c>
      <c r="M36" s="70">
        <f t="shared" si="11"/>
        <v>0</v>
      </c>
      <c r="N36" s="79" t="str">
        <f t="shared" si="12"/>
        <v/>
      </c>
      <c r="O36" s="2"/>
      <c r="P36" s="262"/>
      <c r="Q36" s="2"/>
    </row>
    <row r="37" spans="1:17" s="3" customFormat="1" x14ac:dyDescent="0.25">
      <c r="A37" s="117" t="str">
        <f t="shared" si="6"/>
        <v>Clinical staff for AEFI management</v>
      </c>
      <c r="B37" s="97" t="str">
        <f t="shared" si="5"/>
        <v>Per day</v>
      </c>
      <c r="C37" s="60">
        <f t="shared" si="5"/>
        <v>0</v>
      </c>
      <c r="D37" s="150">
        <f>'1. Assumptions'!G33</f>
        <v>0</v>
      </c>
      <c r="E37" s="150">
        <f>'1. Assumptions'!H33</f>
        <v>0</v>
      </c>
      <c r="F37" s="150">
        <f>'1. Assumptions'!$C$23</f>
        <v>0</v>
      </c>
      <c r="G37" s="79">
        <f t="shared" si="7"/>
        <v>0</v>
      </c>
      <c r="H37" s="12"/>
      <c r="I37" s="62" t="str">
        <f t="shared" si="8"/>
        <v>Per day</v>
      </c>
      <c r="J37" s="60">
        <f>IF(C37="","",(C37*'1. Assumptions'!$C$7))</f>
        <v>0</v>
      </c>
      <c r="K37" s="70">
        <f t="shared" si="9"/>
        <v>0</v>
      </c>
      <c r="L37" s="70">
        <f t="shared" si="10"/>
        <v>0</v>
      </c>
      <c r="M37" s="70">
        <f t="shared" si="11"/>
        <v>0</v>
      </c>
      <c r="N37" s="79">
        <f t="shared" si="12"/>
        <v>0</v>
      </c>
      <c r="O37" s="2"/>
      <c r="P37" s="262"/>
      <c r="Q37" s="2"/>
    </row>
    <row r="38" spans="1:17" s="3" customFormat="1" x14ac:dyDescent="0.25">
      <c r="A38" s="117" t="str">
        <f t="shared" si="6"/>
        <v>Patient flow assistant</v>
      </c>
      <c r="B38" s="97" t="str">
        <f t="shared" si="5"/>
        <v>Per day</v>
      </c>
      <c r="C38" s="60">
        <f t="shared" si="5"/>
        <v>0</v>
      </c>
      <c r="D38" s="150">
        <f>'1. Assumptions'!G34</f>
        <v>0</v>
      </c>
      <c r="E38" s="150">
        <f>'1. Assumptions'!H34</f>
        <v>0</v>
      </c>
      <c r="F38" s="150">
        <f>'1. Assumptions'!$C$23</f>
        <v>0</v>
      </c>
      <c r="G38" s="79">
        <f t="shared" si="7"/>
        <v>0</v>
      </c>
      <c r="H38" s="12"/>
      <c r="I38" s="62" t="str">
        <f t="shared" si="8"/>
        <v>Per day</v>
      </c>
      <c r="J38" s="60">
        <f>IF(C38="","",(C38*'1. Assumptions'!$C$7))</f>
        <v>0</v>
      </c>
      <c r="K38" s="70">
        <f t="shared" si="9"/>
        <v>0</v>
      </c>
      <c r="L38" s="70">
        <f t="shared" si="10"/>
        <v>0</v>
      </c>
      <c r="M38" s="70">
        <f t="shared" si="11"/>
        <v>0</v>
      </c>
      <c r="N38" s="79">
        <f t="shared" si="12"/>
        <v>0</v>
      </c>
      <c r="O38" s="2"/>
      <c r="P38" s="262"/>
      <c r="Q38" s="2"/>
    </row>
    <row r="39" spans="1:17" s="3" customFormat="1" x14ac:dyDescent="0.25">
      <c r="A39" s="117" t="str">
        <f t="shared" si="6"/>
        <v>Technology support</v>
      </c>
      <c r="B39" s="97" t="str">
        <f t="shared" si="5"/>
        <v>Per day</v>
      </c>
      <c r="C39" s="60">
        <f t="shared" si="5"/>
        <v>0</v>
      </c>
      <c r="D39" s="150">
        <f>'1. Assumptions'!G35</f>
        <v>0</v>
      </c>
      <c r="E39" s="150">
        <f>'1. Assumptions'!H35</f>
        <v>0</v>
      </c>
      <c r="F39" s="150">
        <f>'1. Assumptions'!$C$23</f>
        <v>0</v>
      </c>
      <c r="G39" s="79">
        <f t="shared" si="7"/>
        <v>0</v>
      </c>
      <c r="H39" s="12"/>
      <c r="I39" s="62" t="str">
        <f t="shared" si="8"/>
        <v>Per day</v>
      </c>
      <c r="J39" s="60">
        <f>IF(C39="","",(C39*'1. Assumptions'!$C$7))</f>
        <v>0</v>
      </c>
      <c r="K39" s="70">
        <f t="shared" si="9"/>
        <v>0</v>
      </c>
      <c r="L39" s="70">
        <f t="shared" si="10"/>
        <v>0</v>
      </c>
      <c r="M39" s="70">
        <f t="shared" si="11"/>
        <v>0</v>
      </c>
      <c r="N39" s="79">
        <f t="shared" si="12"/>
        <v>0</v>
      </c>
      <c r="O39" s="2"/>
      <c r="P39" s="262"/>
      <c r="Q39" s="2"/>
    </row>
    <row r="40" spans="1:17" s="3" customFormat="1" x14ac:dyDescent="0.25">
      <c r="A40" s="117" t="str">
        <f t="shared" si="6"/>
        <v>Security during opening hours</v>
      </c>
      <c r="B40" s="97" t="str">
        <f t="shared" si="5"/>
        <v>Per day</v>
      </c>
      <c r="C40" s="60">
        <f t="shared" si="5"/>
        <v>0</v>
      </c>
      <c r="D40" s="150">
        <f>'1. Assumptions'!G36</f>
        <v>0</v>
      </c>
      <c r="E40" s="150">
        <f>'1. Assumptions'!H36</f>
        <v>0</v>
      </c>
      <c r="F40" s="150">
        <f>'1. Assumptions'!$C$23</f>
        <v>0</v>
      </c>
      <c r="G40" s="79">
        <f t="shared" si="7"/>
        <v>0</v>
      </c>
      <c r="H40" s="12"/>
      <c r="I40" s="62" t="str">
        <f t="shared" si="8"/>
        <v>Per day</v>
      </c>
      <c r="J40" s="60">
        <f>IF(C40="","",(C40*'1. Assumptions'!$C$7))</f>
        <v>0</v>
      </c>
      <c r="K40" s="70">
        <f t="shared" si="9"/>
        <v>0</v>
      </c>
      <c r="L40" s="70">
        <f t="shared" si="10"/>
        <v>0</v>
      </c>
      <c r="M40" s="70">
        <f t="shared" si="11"/>
        <v>0</v>
      </c>
      <c r="N40" s="79">
        <f t="shared" si="12"/>
        <v>0</v>
      </c>
      <c r="O40" s="2"/>
      <c r="P40" s="262"/>
      <c r="Q40" s="2"/>
    </row>
    <row r="41" spans="1:17" s="3" customFormat="1" x14ac:dyDescent="0.25">
      <c r="A41" s="117" t="str">
        <f t="shared" si="6"/>
        <v>Security during out of hours</v>
      </c>
      <c r="B41" s="97" t="str">
        <f t="shared" si="5"/>
        <v>Per 24 hours</v>
      </c>
      <c r="C41" s="60">
        <f t="shared" si="5"/>
        <v>0</v>
      </c>
      <c r="D41" s="150">
        <f>'1. Assumptions'!G37</f>
        <v>0</v>
      </c>
      <c r="E41" s="150">
        <f>'1. Assumptions'!H37</f>
        <v>0</v>
      </c>
      <c r="F41" s="150">
        <f>'1. Assumptions'!$C$23</f>
        <v>0</v>
      </c>
      <c r="G41" s="79">
        <f t="shared" si="7"/>
        <v>0</v>
      </c>
      <c r="H41" s="12"/>
      <c r="I41" s="62" t="str">
        <f t="shared" si="8"/>
        <v>Per 24 hours</v>
      </c>
      <c r="J41" s="60">
        <f>IF(C41="","",(C41*'1. Assumptions'!$C$7))</f>
        <v>0</v>
      </c>
      <c r="K41" s="70">
        <f t="shared" si="9"/>
        <v>0</v>
      </c>
      <c r="L41" s="70">
        <f t="shared" si="10"/>
        <v>0</v>
      </c>
      <c r="M41" s="70">
        <f t="shared" si="11"/>
        <v>0</v>
      </c>
      <c r="N41" s="79">
        <f t="shared" si="12"/>
        <v>0</v>
      </c>
      <c r="O41" s="2"/>
      <c r="P41" s="262"/>
      <c r="Q41" s="2"/>
    </row>
    <row r="42" spans="1:17" s="3" customFormat="1" x14ac:dyDescent="0.25">
      <c r="A42" s="117" t="str">
        <f t="shared" si="6"/>
        <v>Cold chain logistician</v>
      </c>
      <c r="B42" s="97" t="str">
        <f t="shared" si="5"/>
        <v>Per day</v>
      </c>
      <c r="C42" s="60">
        <f t="shared" si="5"/>
        <v>0</v>
      </c>
      <c r="D42" s="150">
        <f>'1. Assumptions'!G38</f>
        <v>0</v>
      </c>
      <c r="E42" s="150">
        <f>'1. Assumptions'!H38</f>
        <v>0</v>
      </c>
      <c r="F42" s="150">
        <f>'1. Assumptions'!$C$23</f>
        <v>0</v>
      </c>
      <c r="G42" s="79">
        <f t="shared" si="7"/>
        <v>0</v>
      </c>
      <c r="H42" s="12"/>
      <c r="I42" s="62" t="str">
        <f t="shared" si="8"/>
        <v>Per day</v>
      </c>
      <c r="J42" s="60">
        <f>IF(C42="","",(C42*'1. Assumptions'!$C$7))</f>
        <v>0</v>
      </c>
      <c r="K42" s="70">
        <f t="shared" si="9"/>
        <v>0</v>
      </c>
      <c r="L42" s="70">
        <f t="shared" si="10"/>
        <v>0</v>
      </c>
      <c r="M42" s="70">
        <f t="shared" si="11"/>
        <v>0</v>
      </c>
      <c r="N42" s="79">
        <f t="shared" si="12"/>
        <v>0</v>
      </c>
      <c r="O42" s="2"/>
      <c r="P42" s="262"/>
      <c r="Q42" s="2"/>
    </row>
    <row r="43" spans="1:17" s="3" customFormat="1" x14ac:dyDescent="0.25">
      <c r="A43" s="117" t="str">
        <f t="shared" si="6"/>
        <v>Observers for AEFI incidents</v>
      </c>
      <c r="B43" s="97" t="str">
        <f t="shared" si="5"/>
        <v>Per day</v>
      </c>
      <c r="C43" s="60">
        <f t="shared" si="5"/>
        <v>0</v>
      </c>
      <c r="D43" s="150">
        <f>'1. Assumptions'!G39</f>
        <v>0</v>
      </c>
      <c r="E43" s="150">
        <f>'1. Assumptions'!H39</f>
        <v>0</v>
      </c>
      <c r="F43" s="150">
        <f>'1. Assumptions'!$C$23</f>
        <v>0</v>
      </c>
      <c r="G43" s="79">
        <f t="shared" si="7"/>
        <v>0</v>
      </c>
      <c r="H43" s="12"/>
      <c r="I43" s="62" t="str">
        <f t="shared" si="8"/>
        <v>Per day</v>
      </c>
      <c r="J43" s="60">
        <f>IF(C43="","",(C43*'1. Assumptions'!$C$7))</f>
        <v>0</v>
      </c>
      <c r="K43" s="70">
        <f t="shared" si="9"/>
        <v>0</v>
      </c>
      <c r="L43" s="70">
        <f t="shared" si="10"/>
        <v>0</v>
      </c>
      <c r="M43" s="70">
        <f t="shared" si="11"/>
        <v>0</v>
      </c>
      <c r="N43" s="79">
        <f t="shared" si="12"/>
        <v>0</v>
      </c>
      <c r="O43" s="2"/>
      <c r="P43" s="262"/>
      <c r="Q43" s="2"/>
    </row>
    <row r="44" spans="1:17" s="3" customFormat="1" ht="12.6" thickBot="1" x14ac:dyDescent="0.3">
      <c r="A44" s="117" t="str">
        <f t="shared" si="6"/>
        <v>Social mobilizers</v>
      </c>
      <c r="B44" s="98" t="str">
        <f t="shared" si="5"/>
        <v>Per day</v>
      </c>
      <c r="C44" s="61">
        <f t="shared" si="5"/>
        <v>0</v>
      </c>
      <c r="D44" s="154">
        <f>'1. Assumptions'!G40</f>
        <v>0</v>
      </c>
      <c r="E44" s="154">
        <f>'1. Assumptions'!H40</f>
        <v>0</v>
      </c>
      <c r="F44" s="154">
        <f>'1. Assumptions'!$C$23</f>
        <v>0</v>
      </c>
      <c r="G44" s="87">
        <f t="shared" si="7"/>
        <v>0</v>
      </c>
      <c r="H44" s="102"/>
      <c r="I44" s="86" t="str">
        <f t="shared" si="8"/>
        <v>Per day</v>
      </c>
      <c r="J44" s="61">
        <f>IF(C44="","",(C44*'1. Assumptions'!$C$7))</f>
        <v>0</v>
      </c>
      <c r="K44" s="77">
        <f t="shared" si="9"/>
        <v>0</v>
      </c>
      <c r="L44" s="77">
        <f t="shared" si="10"/>
        <v>0</v>
      </c>
      <c r="M44" s="77">
        <f t="shared" si="11"/>
        <v>0</v>
      </c>
      <c r="N44" s="87">
        <f t="shared" si="12"/>
        <v>0</v>
      </c>
      <c r="O44" s="12"/>
      <c r="P44" s="263"/>
      <c r="Q44" s="2"/>
    </row>
    <row r="45" spans="1:17" ht="12.6" thickBot="1" x14ac:dyDescent="0.3">
      <c r="A45" s="22" t="s">
        <v>139</v>
      </c>
      <c r="B45" s="151"/>
      <c r="C45" s="152"/>
      <c r="D45" s="153"/>
      <c r="E45" s="149"/>
      <c r="F45" s="149"/>
      <c r="G45" s="173">
        <f>SUM(G31:G44)</f>
        <v>0</v>
      </c>
      <c r="H45" s="141"/>
      <c r="I45" s="137"/>
      <c r="J45" s="23"/>
      <c r="K45" s="23"/>
      <c r="L45" s="23"/>
      <c r="M45" s="74"/>
      <c r="N45" s="173">
        <f>SUM(N31:N44)</f>
        <v>0</v>
      </c>
      <c r="O45" s="3"/>
      <c r="P45" s="264"/>
    </row>
    <row r="46" spans="1:17" ht="12.6" thickBot="1" x14ac:dyDescent="0.3">
      <c r="A46" s="22" t="s">
        <v>149</v>
      </c>
      <c r="B46" s="176"/>
      <c r="C46" s="176"/>
      <c r="D46" s="190"/>
      <c r="E46" s="74"/>
      <c r="F46" s="74"/>
      <c r="G46" s="191">
        <f>G45+F25</f>
        <v>0</v>
      </c>
      <c r="H46" s="175"/>
      <c r="I46" s="137"/>
      <c r="J46" s="176"/>
      <c r="K46" s="176"/>
      <c r="L46" s="176"/>
      <c r="M46" s="74"/>
      <c r="N46" s="173">
        <f>N45+M25</f>
        <v>0</v>
      </c>
      <c r="O46" s="3"/>
      <c r="P46" s="264"/>
    </row>
    <row r="47" spans="1:17" s="2" customFormat="1" ht="5.25" customHeight="1" thickBot="1" x14ac:dyDescent="0.3">
      <c r="A47" s="146"/>
      <c r="B47" s="52"/>
      <c r="C47" s="52"/>
      <c r="D47" s="141"/>
      <c r="E47" s="147"/>
      <c r="F47" s="147"/>
      <c r="G47" s="141"/>
      <c r="H47" s="141"/>
      <c r="I47" s="147"/>
      <c r="J47" s="52"/>
      <c r="K47" s="52"/>
      <c r="L47" s="52"/>
      <c r="M47" s="147"/>
      <c r="P47" s="265"/>
    </row>
    <row r="48" spans="1:17" ht="15" customHeight="1" x14ac:dyDescent="0.25">
      <c r="A48" s="146"/>
      <c r="B48" s="384" t="s">
        <v>116</v>
      </c>
      <c r="C48" s="385"/>
      <c r="D48" s="385"/>
      <c r="E48" s="385"/>
      <c r="F48" s="182"/>
      <c r="G48" s="54"/>
      <c r="H48" s="177"/>
      <c r="I48" s="384" t="s">
        <v>14</v>
      </c>
      <c r="J48" s="385"/>
      <c r="K48" s="385"/>
      <c r="L48" s="386"/>
      <c r="M48" s="186"/>
      <c r="N48" s="186"/>
      <c r="O48" s="53"/>
      <c r="P48" s="409" t="s">
        <v>6</v>
      </c>
    </row>
    <row r="49" spans="1:17" ht="15" customHeight="1" x14ac:dyDescent="0.25">
      <c r="A49" s="146"/>
      <c r="B49" s="387"/>
      <c r="C49" s="388"/>
      <c r="D49" s="388"/>
      <c r="E49" s="388"/>
      <c r="F49" s="182"/>
      <c r="G49" s="54"/>
      <c r="H49" s="177"/>
      <c r="I49" s="387"/>
      <c r="J49" s="388"/>
      <c r="K49" s="388"/>
      <c r="L49" s="389"/>
      <c r="M49" s="186"/>
      <c r="N49" s="186"/>
      <c r="O49" s="53"/>
      <c r="P49" s="410"/>
    </row>
    <row r="50" spans="1:17" s="3" customFormat="1" ht="25.5" customHeight="1" thickBot="1" x14ac:dyDescent="0.3">
      <c r="B50" s="25" t="s">
        <v>10</v>
      </c>
      <c r="C50" s="26" t="s">
        <v>12</v>
      </c>
      <c r="D50" s="26" t="s">
        <v>11</v>
      </c>
      <c r="E50" s="121" t="s">
        <v>13</v>
      </c>
      <c r="F50" s="182"/>
      <c r="G50" s="54"/>
      <c r="H50" s="54"/>
      <c r="I50" s="25" t="s">
        <v>10</v>
      </c>
      <c r="J50" s="26" t="s">
        <v>12</v>
      </c>
      <c r="K50" s="26" t="s">
        <v>11</v>
      </c>
      <c r="L50" s="114" t="s">
        <v>13</v>
      </c>
      <c r="M50" s="186"/>
      <c r="N50" s="186"/>
      <c r="O50" s="53"/>
      <c r="P50" s="411"/>
    </row>
    <row r="51" spans="1:17" s="7" customFormat="1" ht="12.6" thickBot="1" x14ac:dyDescent="0.3">
      <c r="A51" s="91" t="s">
        <v>100</v>
      </c>
      <c r="B51" s="161"/>
      <c r="C51" s="161"/>
      <c r="D51" s="161"/>
      <c r="E51" s="161"/>
      <c r="F51" s="183"/>
      <c r="G51" s="178"/>
      <c r="H51" s="178"/>
      <c r="I51" s="166"/>
      <c r="J51" s="167"/>
      <c r="K51" s="167"/>
      <c r="L51" s="168"/>
      <c r="M51" s="178"/>
      <c r="N51" s="178"/>
      <c r="O51" s="178"/>
      <c r="P51" s="257"/>
      <c r="Q51" s="17"/>
    </row>
    <row r="52" spans="1:17" s="2" customFormat="1" x14ac:dyDescent="0.25">
      <c r="A52" s="144" t="s">
        <v>18</v>
      </c>
      <c r="B52" s="100"/>
      <c r="C52" s="48">
        <v>1</v>
      </c>
      <c r="D52" s="201"/>
      <c r="E52" s="156">
        <f>IFERROR(D52*C52,"")</f>
        <v>0</v>
      </c>
      <c r="F52" s="182"/>
      <c r="G52" s="54"/>
      <c r="H52" s="179"/>
      <c r="I52" s="140" t="str">
        <f>IF(B52="","",B52)</f>
        <v/>
      </c>
      <c r="J52" s="93">
        <f>IF(C52="","",(C52*'1. Assumptions'!$C$7))</f>
        <v>0</v>
      </c>
      <c r="K52" s="155" t="str">
        <f>IF(D52="","",D52)</f>
        <v/>
      </c>
      <c r="L52" s="138" t="str">
        <f>IFERROR(K52*J52,"")</f>
        <v/>
      </c>
      <c r="M52" s="179"/>
      <c r="N52" s="179"/>
      <c r="O52" s="54"/>
      <c r="P52" s="262"/>
    </row>
    <row r="53" spans="1:17" s="2" customFormat="1" ht="12.6" thickBot="1" x14ac:dyDescent="0.3">
      <c r="A53" s="99" t="s">
        <v>97</v>
      </c>
      <c r="B53" s="101"/>
      <c r="C53" s="9"/>
      <c r="D53" s="76"/>
      <c r="E53" s="181">
        <f>IFERROR(D53*C53,"")</f>
        <v>0</v>
      </c>
      <c r="F53" s="182"/>
      <c r="G53" s="54"/>
      <c r="H53" s="179"/>
      <c r="I53" s="86" t="str">
        <f>IF(B53="","",B53)</f>
        <v/>
      </c>
      <c r="J53" s="61" t="str">
        <f>IF(C53="","",(C53*'1. Assumptions'!$C$7))</f>
        <v/>
      </c>
      <c r="K53" s="77" t="str">
        <f>IF(D53="","",D53)</f>
        <v/>
      </c>
      <c r="L53" s="87" t="str">
        <f>IFERROR(K53*J53,"")</f>
        <v/>
      </c>
      <c r="M53" s="179"/>
      <c r="N53" s="179"/>
      <c r="O53" s="54"/>
      <c r="P53" s="262"/>
    </row>
    <row r="54" spans="1:17" ht="12.6" thickBot="1" x14ac:dyDescent="0.3">
      <c r="A54" s="22" t="s">
        <v>140</v>
      </c>
      <c r="B54" s="23"/>
      <c r="C54" s="23"/>
      <c r="D54" s="73"/>
      <c r="E54" s="80">
        <f>SUM(E52:E53)</f>
        <v>0</v>
      </c>
      <c r="F54" s="184"/>
      <c r="G54" s="177"/>
      <c r="H54" s="177"/>
      <c r="I54" s="137"/>
      <c r="J54" s="23"/>
      <c r="K54" s="23"/>
      <c r="L54" s="185">
        <f>SUM(L52:L53)</f>
        <v>0</v>
      </c>
      <c r="M54" s="180"/>
      <c r="N54" s="177"/>
      <c r="O54" s="53"/>
      <c r="P54" s="266"/>
    </row>
    <row r="55" spans="1:17" s="2" customFormat="1" ht="5.25" customHeight="1" thickBot="1" x14ac:dyDescent="0.3">
      <c r="A55" s="85"/>
      <c r="B55" s="102"/>
      <c r="C55" s="12"/>
      <c r="D55" s="12"/>
      <c r="E55" s="118"/>
      <c r="F55" s="12"/>
      <c r="G55" s="12"/>
      <c r="H55" s="102"/>
      <c r="I55" s="12"/>
      <c r="J55" s="12"/>
      <c r="K55" s="118"/>
      <c r="L55" s="118"/>
      <c r="M55" s="102"/>
      <c r="N55" s="102"/>
      <c r="O55" s="12"/>
      <c r="P55" s="265"/>
    </row>
    <row r="56" spans="1:17" ht="15" customHeight="1" x14ac:dyDescent="0.25">
      <c r="A56" s="146"/>
      <c r="B56" s="384" t="s">
        <v>116</v>
      </c>
      <c r="C56" s="385"/>
      <c r="D56" s="385"/>
      <c r="E56" s="385"/>
      <c r="F56" s="182"/>
      <c r="G56" s="54"/>
      <c r="H56" s="177"/>
      <c r="I56" s="384" t="s">
        <v>14</v>
      </c>
      <c r="J56" s="385"/>
      <c r="K56" s="385"/>
      <c r="L56" s="386"/>
      <c r="M56" s="186"/>
      <c r="N56" s="186"/>
      <c r="O56" s="53"/>
      <c r="P56" s="409" t="s">
        <v>6</v>
      </c>
    </row>
    <row r="57" spans="1:17" ht="15" customHeight="1" x14ac:dyDescent="0.25">
      <c r="A57" s="146"/>
      <c r="B57" s="387"/>
      <c r="C57" s="388"/>
      <c r="D57" s="388"/>
      <c r="E57" s="388"/>
      <c r="F57" s="182"/>
      <c r="G57" s="54"/>
      <c r="H57" s="177"/>
      <c r="I57" s="387"/>
      <c r="J57" s="388"/>
      <c r="K57" s="388"/>
      <c r="L57" s="389"/>
      <c r="M57" s="186"/>
      <c r="N57" s="186"/>
      <c r="O57" s="53"/>
      <c r="P57" s="410"/>
    </row>
    <row r="58" spans="1:17" s="3" customFormat="1" ht="25.5" customHeight="1" thickBot="1" x14ac:dyDescent="0.3">
      <c r="B58" s="25" t="s">
        <v>10</v>
      </c>
      <c r="C58" s="26" t="s">
        <v>12</v>
      </c>
      <c r="D58" s="26" t="s">
        <v>11</v>
      </c>
      <c r="E58" s="121" t="s">
        <v>13</v>
      </c>
      <c r="F58" s="182"/>
      <c r="G58" s="54"/>
      <c r="H58" s="54"/>
      <c r="I58" s="25" t="s">
        <v>10</v>
      </c>
      <c r="J58" s="26" t="s">
        <v>12</v>
      </c>
      <c r="K58" s="26" t="s">
        <v>11</v>
      </c>
      <c r="L58" s="114" t="s">
        <v>13</v>
      </c>
      <c r="M58" s="186"/>
      <c r="N58" s="186"/>
      <c r="O58" s="53"/>
      <c r="P58" s="411"/>
    </row>
    <row r="59" spans="1:17" s="7" customFormat="1" ht="12.6" thickBot="1" x14ac:dyDescent="0.3">
      <c r="A59" s="91" t="s">
        <v>101</v>
      </c>
      <c r="B59" s="160"/>
      <c r="C59" s="160"/>
      <c r="D59" s="160"/>
      <c r="E59" s="162"/>
      <c r="F59" s="183"/>
      <c r="G59" s="178"/>
      <c r="H59" s="178"/>
      <c r="I59" s="91"/>
      <c r="J59" s="160"/>
      <c r="K59" s="160"/>
      <c r="L59" s="162"/>
      <c r="M59" s="178"/>
      <c r="N59" s="178"/>
      <c r="O59" s="178"/>
      <c r="P59" s="257"/>
      <c r="Q59" s="17"/>
    </row>
    <row r="60" spans="1:17" s="3" customFormat="1" x14ac:dyDescent="0.25">
      <c r="A60" s="103" t="s">
        <v>19</v>
      </c>
      <c r="B60" s="100"/>
      <c r="C60" s="201"/>
      <c r="D60" s="48"/>
      <c r="E60" s="156">
        <f t="shared" ref="E60:E65" si="13">IFERROR(D60*C60,"")</f>
        <v>0</v>
      </c>
      <c r="F60" s="182"/>
      <c r="G60" s="54"/>
      <c r="H60" s="179"/>
      <c r="I60" s="140" t="str">
        <f t="shared" ref="I60:I65" si="14">IF(B60="","",B60)</f>
        <v/>
      </c>
      <c r="J60" s="155" t="str">
        <f>IF(C60="","",(C60*'1. Assumptions'!$C$7))</f>
        <v/>
      </c>
      <c r="K60" s="219" t="str">
        <f t="shared" ref="K60:K65" si="15">IF(D60="","",D60)</f>
        <v/>
      </c>
      <c r="L60" s="138" t="str">
        <f t="shared" ref="L60:L65" si="16">IFERROR(K60*J60,"")</f>
        <v/>
      </c>
      <c r="M60" s="179"/>
      <c r="N60" s="179"/>
      <c r="O60" s="54"/>
      <c r="P60" s="262" t="s">
        <v>190</v>
      </c>
      <c r="Q60" s="2"/>
    </row>
    <row r="61" spans="1:17" s="3" customFormat="1" x14ac:dyDescent="0.25">
      <c r="A61" s="104" t="s">
        <v>20</v>
      </c>
      <c r="B61" s="106"/>
      <c r="C61" s="8"/>
      <c r="D61" s="8"/>
      <c r="E61" s="142">
        <f t="shared" si="13"/>
        <v>0</v>
      </c>
      <c r="F61" s="182"/>
      <c r="G61" s="54"/>
      <c r="H61" s="54"/>
      <c r="I61" s="62" t="str">
        <f t="shared" si="14"/>
        <v/>
      </c>
      <c r="J61" s="70" t="str">
        <f>IF(C61="","",(C61*'1. Assumptions'!$C$7))</f>
        <v/>
      </c>
      <c r="K61" s="70" t="str">
        <f t="shared" si="15"/>
        <v/>
      </c>
      <c r="L61" s="79" t="str">
        <f t="shared" si="16"/>
        <v/>
      </c>
      <c r="M61" s="54"/>
      <c r="N61" s="54"/>
      <c r="O61" s="53"/>
      <c r="P61" s="262"/>
      <c r="Q61" s="2"/>
    </row>
    <row r="62" spans="1:17" s="3" customFormat="1" x14ac:dyDescent="0.25">
      <c r="A62" s="104" t="s">
        <v>21</v>
      </c>
      <c r="B62" s="106"/>
      <c r="C62" s="8"/>
      <c r="D62" s="8"/>
      <c r="E62" s="142">
        <f t="shared" si="13"/>
        <v>0</v>
      </c>
      <c r="F62" s="182"/>
      <c r="G62" s="54"/>
      <c r="H62" s="54"/>
      <c r="I62" s="62" t="str">
        <f t="shared" si="14"/>
        <v/>
      </c>
      <c r="J62" s="70" t="str">
        <f>IF(C62="","",(C62*'1. Assumptions'!$C$7))</f>
        <v/>
      </c>
      <c r="K62" s="70" t="str">
        <f t="shared" si="15"/>
        <v/>
      </c>
      <c r="L62" s="79" t="str">
        <f t="shared" si="16"/>
        <v/>
      </c>
      <c r="M62" s="54"/>
      <c r="N62" s="54"/>
      <c r="O62" s="53"/>
      <c r="P62" s="262"/>
      <c r="Q62" s="2"/>
    </row>
    <row r="63" spans="1:17" s="3" customFormat="1" x14ac:dyDescent="0.25">
      <c r="A63" s="104" t="s">
        <v>22</v>
      </c>
      <c r="B63" s="106"/>
      <c r="C63" s="8"/>
      <c r="D63" s="8"/>
      <c r="E63" s="142">
        <f t="shared" si="13"/>
        <v>0</v>
      </c>
      <c r="F63" s="182"/>
      <c r="G63" s="54"/>
      <c r="H63" s="54"/>
      <c r="I63" s="62" t="str">
        <f t="shared" si="14"/>
        <v/>
      </c>
      <c r="J63" s="70" t="str">
        <f>IF(C63="","",(C63*'1. Assumptions'!$C$7))</f>
        <v/>
      </c>
      <c r="K63" s="70" t="str">
        <f t="shared" si="15"/>
        <v/>
      </c>
      <c r="L63" s="79" t="str">
        <f t="shared" si="16"/>
        <v/>
      </c>
      <c r="M63" s="54"/>
      <c r="N63" s="54"/>
      <c r="O63" s="53"/>
      <c r="P63" s="262" t="s">
        <v>188</v>
      </c>
      <c r="Q63" s="2"/>
    </row>
    <row r="64" spans="1:17" s="3" customFormat="1" x14ac:dyDescent="0.25">
      <c r="A64" s="104" t="s">
        <v>23</v>
      </c>
      <c r="B64" s="106"/>
      <c r="C64" s="8"/>
      <c r="D64" s="8"/>
      <c r="E64" s="142">
        <f t="shared" si="13"/>
        <v>0</v>
      </c>
      <c r="F64" s="182"/>
      <c r="G64" s="54"/>
      <c r="H64" s="54"/>
      <c r="I64" s="62" t="str">
        <f t="shared" si="14"/>
        <v/>
      </c>
      <c r="J64" s="70" t="str">
        <f>IF(C64="","",(C64*'1. Assumptions'!$C$7))</f>
        <v/>
      </c>
      <c r="K64" s="70" t="str">
        <f t="shared" si="15"/>
        <v/>
      </c>
      <c r="L64" s="79" t="str">
        <f t="shared" si="16"/>
        <v/>
      </c>
      <c r="M64" s="54"/>
      <c r="N64" s="54"/>
      <c r="O64" s="53"/>
      <c r="P64" s="262" t="s">
        <v>189</v>
      </c>
      <c r="Q64" s="2"/>
    </row>
    <row r="65" spans="1:17" s="3" customFormat="1" ht="24.6" thickBot="1" x14ac:dyDescent="0.3">
      <c r="A65" s="105" t="s">
        <v>24</v>
      </c>
      <c r="B65" s="108"/>
      <c r="C65" s="9"/>
      <c r="D65" s="9"/>
      <c r="E65" s="181">
        <f t="shared" si="13"/>
        <v>0</v>
      </c>
      <c r="F65" s="182"/>
      <c r="G65" s="54"/>
      <c r="H65" s="54"/>
      <c r="I65" s="86" t="str">
        <f t="shared" si="14"/>
        <v/>
      </c>
      <c r="J65" s="77" t="str">
        <f>IF(C65="","",(C65*'1. Assumptions'!$C$7))</f>
        <v/>
      </c>
      <c r="K65" s="77" t="str">
        <f t="shared" si="15"/>
        <v/>
      </c>
      <c r="L65" s="87" t="str">
        <f t="shared" si="16"/>
        <v/>
      </c>
      <c r="M65" s="54"/>
      <c r="N65" s="54"/>
      <c r="O65" s="54"/>
      <c r="P65" s="262" t="s">
        <v>189</v>
      </c>
      <c r="Q65" s="2"/>
    </row>
    <row r="66" spans="1:17" ht="12.6" thickBot="1" x14ac:dyDescent="0.3">
      <c r="A66" s="22" t="s">
        <v>141</v>
      </c>
      <c r="B66" s="23"/>
      <c r="C66" s="23"/>
      <c r="D66" s="73"/>
      <c r="E66" s="80">
        <f>SUM(E60:E65)</f>
        <v>0</v>
      </c>
      <c r="F66" s="184"/>
      <c r="G66" s="177"/>
      <c r="H66" s="177"/>
      <c r="I66" s="137"/>
      <c r="J66" s="23"/>
      <c r="K66" s="23"/>
      <c r="L66" s="80">
        <f>SUM(L60:L65)</f>
        <v>0</v>
      </c>
      <c r="M66" s="180"/>
      <c r="N66" s="177"/>
      <c r="O66" s="53"/>
      <c r="P66" s="264"/>
    </row>
    <row r="67" spans="1:17" s="2" customFormat="1" ht="5.25" customHeight="1" thickBot="1" x14ac:dyDescent="0.3">
      <c r="A67" s="85"/>
      <c r="B67" s="102"/>
      <c r="C67" s="12"/>
      <c r="D67" s="12"/>
      <c r="E67" s="118"/>
      <c r="F67" s="12"/>
      <c r="G67" s="12"/>
      <c r="H67" s="102"/>
      <c r="I67" s="12"/>
      <c r="J67" s="12"/>
      <c r="K67" s="118"/>
      <c r="L67" s="118"/>
      <c r="M67" s="102"/>
      <c r="N67" s="102"/>
      <c r="O67" s="12"/>
      <c r="P67" s="265"/>
    </row>
    <row r="68" spans="1:17" ht="15" customHeight="1" x14ac:dyDescent="0.25">
      <c r="A68" s="146"/>
      <c r="B68" s="384" t="s">
        <v>116</v>
      </c>
      <c r="C68" s="385"/>
      <c r="D68" s="385"/>
      <c r="E68" s="385"/>
      <c r="F68" s="182"/>
      <c r="G68" s="54"/>
      <c r="H68" s="177"/>
      <c r="I68" s="384" t="s">
        <v>14</v>
      </c>
      <c r="J68" s="385"/>
      <c r="K68" s="385"/>
      <c r="L68" s="386"/>
      <c r="M68" s="186"/>
      <c r="N68" s="186"/>
      <c r="O68" s="53"/>
      <c r="P68" s="409" t="s">
        <v>6</v>
      </c>
    </row>
    <row r="69" spans="1:17" ht="15" customHeight="1" x14ac:dyDescent="0.25">
      <c r="A69" s="146"/>
      <c r="B69" s="387"/>
      <c r="C69" s="388"/>
      <c r="D69" s="388"/>
      <c r="E69" s="388"/>
      <c r="F69" s="182"/>
      <c r="G69" s="54"/>
      <c r="H69" s="177"/>
      <c r="I69" s="387"/>
      <c r="J69" s="388"/>
      <c r="K69" s="388"/>
      <c r="L69" s="389"/>
      <c r="M69" s="186"/>
      <c r="N69" s="186"/>
      <c r="O69" s="53"/>
      <c r="P69" s="410"/>
    </row>
    <row r="70" spans="1:17" s="3" customFormat="1" ht="25.5" customHeight="1" thickBot="1" x14ac:dyDescent="0.3">
      <c r="B70" s="25" t="s">
        <v>10</v>
      </c>
      <c r="C70" s="26" t="s">
        <v>12</v>
      </c>
      <c r="D70" s="26" t="s">
        <v>11</v>
      </c>
      <c r="E70" s="121" t="s">
        <v>13</v>
      </c>
      <c r="F70" s="182"/>
      <c r="G70" s="54"/>
      <c r="H70" s="54"/>
      <c r="I70" s="25" t="s">
        <v>10</v>
      </c>
      <c r="J70" s="26" t="s">
        <v>12</v>
      </c>
      <c r="K70" s="26" t="s">
        <v>11</v>
      </c>
      <c r="L70" s="114" t="s">
        <v>13</v>
      </c>
      <c r="M70" s="186"/>
      <c r="N70" s="186"/>
      <c r="O70" s="53"/>
      <c r="P70" s="411"/>
    </row>
    <row r="71" spans="1:17" s="7" customFormat="1" ht="31.2" thickBot="1" x14ac:dyDescent="0.3">
      <c r="A71" s="91" t="s">
        <v>102</v>
      </c>
      <c r="B71" s="160"/>
      <c r="C71" s="160"/>
      <c r="D71" s="160"/>
      <c r="E71" s="162"/>
      <c r="F71" s="183"/>
      <c r="G71" s="178"/>
      <c r="H71" s="178"/>
      <c r="I71" s="91"/>
      <c r="J71" s="160"/>
      <c r="K71" s="160"/>
      <c r="L71" s="162"/>
      <c r="M71" s="178"/>
      <c r="N71" s="178"/>
      <c r="O71" s="178"/>
      <c r="P71" s="267" t="s">
        <v>73</v>
      </c>
      <c r="Q71" s="17"/>
    </row>
    <row r="72" spans="1:17" s="3" customFormat="1" x14ac:dyDescent="0.25">
      <c r="A72" s="104" t="s">
        <v>15</v>
      </c>
      <c r="B72" s="148"/>
      <c r="C72" s="48"/>
      <c r="D72" s="48"/>
      <c r="E72" s="156">
        <f t="shared" ref="E72:E75" si="17">IFERROR(D72*C72,"")</f>
        <v>0</v>
      </c>
      <c r="F72" s="182"/>
      <c r="G72" s="54"/>
      <c r="H72" s="54"/>
      <c r="I72" s="140" t="str">
        <f>IF(B72="","",B72)</f>
        <v/>
      </c>
      <c r="J72" s="93" t="str">
        <f>IF(C72="","",(C72*'1. Assumptions'!$C$7))</f>
        <v/>
      </c>
      <c r="K72" s="155" t="str">
        <f>IF(D72="","",D72)</f>
        <v/>
      </c>
      <c r="L72" s="138" t="str">
        <f>IFERROR(K72*J72,"")</f>
        <v/>
      </c>
      <c r="M72" s="54"/>
      <c r="N72" s="54"/>
      <c r="O72" s="54"/>
      <c r="P72" s="262"/>
      <c r="Q72" s="2"/>
    </row>
    <row r="73" spans="1:17" s="3" customFormat="1" x14ac:dyDescent="0.25">
      <c r="A73" s="104" t="s">
        <v>16</v>
      </c>
      <c r="B73" s="107"/>
      <c r="C73" s="8"/>
      <c r="D73" s="8"/>
      <c r="E73" s="142">
        <f t="shared" si="17"/>
        <v>0</v>
      </c>
      <c r="F73" s="182"/>
      <c r="G73" s="54"/>
      <c r="H73" s="54"/>
      <c r="I73" s="62" t="str">
        <f>IF(B73="","",B73)</f>
        <v/>
      </c>
      <c r="J73" s="60" t="str">
        <f>IF(C73="","",(C73*'1. Assumptions'!$C$7))</f>
        <v/>
      </c>
      <c r="K73" s="70" t="str">
        <f>IF(D73="","",D73)</f>
        <v/>
      </c>
      <c r="L73" s="79" t="str">
        <f>IFERROR(K73*J73,"")</f>
        <v/>
      </c>
      <c r="M73" s="54"/>
      <c r="N73" s="54"/>
      <c r="O73" s="54"/>
      <c r="P73" s="262"/>
      <c r="Q73" s="2"/>
    </row>
    <row r="74" spans="1:17" s="3" customFormat="1" x14ac:dyDescent="0.25">
      <c r="A74" s="104" t="s">
        <v>3</v>
      </c>
      <c r="B74" s="107"/>
      <c r="C74" s="8"/>
      <c r="D74" s="8"/>
      <c r="E74" s="142">
        <f t="shared" si="17"/>
        <v>0</v>
      </c>
      <c r="F74" s="182"/>
      <c r="G74" s="54"/>
      <c r="H74" s="54"/>
      <c r="I74" s="62" t="str">
        <f>IF(B74="","",B74)</f>
        <v/>
      </c>
      <c r="J74" s="60" t="str">
        <f>IF(C74="","",(C74*'1. Assumptions'!$C$7))</f>
        <v/>
      </c>
      <c r="K74" s="70" t="str">
        <f>IF(D74="","",D74)</f>
        <v/>
      </c>
      <c r="L74" s="79" t="str">
        <f>IFERROR(K74*J74,"")</f>
        <v/>
      </c>
      <c r="M74" s="54"/>
      <c r="N74" s="54"/>
      <c r="O74" s="54"/>
      <c r="P74" s="262"/>
      <c r="Q74" s="2"/>
    </row>
    <row r="75" spans="1:17" s="3" customFormat="1" ht="12.6" thickBot="1" x14ac:dyDescent="0.3">
      <c r="A75" s="104" t="s">
        <v>17</v>
      </c>
      <c r="B75" s="108"/>
      <c r="C75" s="9"/>
      <c r="D75" s="9"/>
      <c r="E75" s="181">
        <f t="shared" si="17"/>
        <v>0</v>
      </c>
      <c r="F75" s="182"/>
      <c r="G75" s="54"/>
      <c r="H75" s="54"/>
      <c r="I75" s="86" t="str">
        <f>IF(B75="","",B75)</f>
        <v/>
      </c>
      <c r="J75" s="61" t="str">
        <f>IF(C75="","",(C75*'1. Assumptions'!$C$7))</f>
        <v/>
      </c>
      <c r="K75" s="77" t="str">
        <f>IF(D75="","",D75)</f>
        <v/>
      </c>
      <c r="L75" s="87" t="str">
        <f>IFERROR(K75*J75,"")</f>
        <v/>
      </c>
      <c r="M75" s="54"/>
      <c r="N75" s="54"/>
      <c r="O75" s="54"/>
      <c r="P75" s="262"/>
      <c r="Q75" s="2"/>
    </row>
    <row r="76" spans="1:17" ht="12.6" thickBot="1" x14ac:dyDescent="0.3">
      <c r="A76" s="22" t="s">
        <v>144</v>
      </c>
      <c r="B76" s="23"/>
      <c r="C76" s="23"/>
      <c r="D76" s="73"/>
      <c r="E76" s="80">
        <f>SUM(E72:E75)</f>
        <v>0</v>
      </c>
      <c r="F76" s="184"/>
      <c r="G76" s="177"/>
      <c r="H76" s="177"/>
      <c r="I76" s="137"/>
      <c r="J76" s="23"/>
      <c r="K76" s="23"/>
      <c r="L76" s="80">
        <f>SUM(L72:L75)</f>
        <v>0</v>
      </c>
      <c r="M76" s="180"/>
      <c r="N76" s="177"/>
      <c r="O76" s="53"/>
      <c r="P76" s="264"/>
    </row>
    <row r="77" spans="1:17" s="2" customFormat="1" ht="5.25" customHeight="1" thickBot="1" x14ac:dyDescent="0.3">
      <c r="A77" s="85"/>
      <c r="B77" s="102"/>
      <c r="C77" s="12"/>
      <c r="D77" s="12"/>
      <c r="E77" s="118"/>
      <c r="F77" s="12"/>
      <c r="G77" s="12"/>
      <c r="H77" s="102"/>
      <c r="I77" s="12"/>
      <c r="J77" s="12"/>
      <c r="K77" s="118"/>
      <c r="L77" s="118"/>
      <c r="M77" s="102"/>
      <c r="N77" s="102"/>
      <c r="O77" s="12"/>
      <c r="P77" s="265"/>
    </row>
    <row r="78" spans="1:17" ht="15" customHeight="1" x14ac:dyDescent="0.25">
      <c r="A78" s="146"/>
      <c r="B78" s="384" t="s">
        <v>116</v>
      </c>
      <c r="C78" s="385"/>
      <c r="D78" s="385"/>
      <c r="E78" s="385"/>
      <c r="F78" s="182"/>
      <c r="G78" s="54"/>
      <c r="H78" s="177"/>
      <c r="I78" s="384" t="s">
        <v>14</v>
      </c>
      <c r="J78" s="385"/>
      <c r="K78" s="385"/>
      <c r="L78" s="386"/>
      <c r="M78" s="186"/>
      <c r="N78" s="186"/>
      <c r="O78" s="53"/>
      <c r="P78" s="409" t="s">
        <v>6</v>
      </c>
    </row>
    <row r="79" spans="1:17" ht="15" customHeight="1" x14ac:dyDescent="0.25">
      <c r="A79" s="146"/>
      <c r="B79" s="387"/>
      <c r="C79" s="388"/>
      <c r="D79" s="388"/>
      <c r="E79" s="388"/>
      <c r="F79" s="182"/>
      <c r="G79" s="54"/>
      <c r="H79" s="177"/>
      <c r="I79" s="387"/>
      <c r="J79" s="388"/>
      <c r="K79" s="388"/>
      <c r="L79" s="389"/>
      <c r="M79" s="186"/>
      <c r="N79" s="186"/>
      <c r="O79" s="53"/>
      <c r="P79" s="410"/>
    </row>
    <row r="80" spans="1:17" s="3" customFormat="1" ht="25.5" customHeight="1" thickBot="1" x14ac:dyDescent="0.3">
      <c r="B80" s="25" t="s">
        <v>10</v>
      </c>
      <c r="C80" s="26" t="s">
        <v>12</v>
      </c>
      <c r="D80" s="26" t="s">
        <v>11</v>
      </c>
      <c r="E80" s="121" t="s">
        <v>13</v>
      </c>
      <c r="F80" s="182"/>
      <c r="G80" s="54"/>
      <c r="H80" s="54"/>
      <c r="I80" s="25" t="s">
        <v>10</v>
      </c>
      <c r="J80" s="26" t="s">
        <v>12</v>
      </c>
      <c r="K80" s="26" t="s">
        <v>11</v>
      </c>
      <c r="L80" s="114" t="s">
        <v>13</v>
      </c>
      <c r="M80" s="186"/>
      <c r="N80" s="186"/>
      <c r="O80" s="53"/>
      <c r="P80" s="411"/>
    </row>
    <row r="81" spans="1:17" s="7" customFormat="1" ht="12.6" thickBot="1" x14ac:dyDescent="0.3">
      <c r="A81" s="91" t="s">
        <v>103</v>
      </c>
      <c r="B81" s="160"/>
      <c r="C81" s="160"/>
      <c r="D81" s="160"/>
      <c r="E81" s="162"/>
      <c r="F81" s="183"/>
      <c r="G81" s="178"/>
      <c r="H81" s="178"/>
      <c r="I81" s="91"/>
      <c r="J81" s="160"/>
      <c r="K81" s="160"/>
      <c r="L81" s="162"/>
      <c r="M81" s="178"/>
      <c r="N81" s="178"/>
      <c r="O81" s="178"/>
      <c r="P81" s="257"/>
      <c r="Q81" s="17"/>
    </row>
    <row r="82" spans="1:17" s="3" customFormat="1" ht="24" x14ac:dyDescent="0.25">
      <c r="A82" s="105" t="s">
        <v>25</v>
      </c>
      <c r="B82" s="148"/>
      <c r="C82" s="48"/>
      <c r="D82" s="48"/>
      <c r="E82" s="156">
        <f t="shared" ref="E82:E88" si="18">IFERROR(D82*C82,"")</f>
        <v>0</v>
      </c>
      <c r="F82" s="182"/>
      <c r="G82" s="54"/>
      <c r="H82" s="54"/>
      <c r="I82" s="140" t="str">
        <f t="shared" ref="I82:I88" si="19">IF(B82="","",B82)</f>
        <v/>
      </c>
      <c r="J82" s="155" t="str">
        <f>IF(C82="","",(C82*'1. Assumptions'!$C$7))</f>
        <v/>
      </c>
      <c r="K82" s="155" t="str">
        <f t="shared" ref="K82:K88" si="20">IF(D82="","",D82)</f>
        <v/>
      </c>
      <c r="L82" s="138" t="str">
        <f t="shared" ref="L82:L88" si="21">IFERROR(K82*J82,"")</f>
        <v/>
      </c>
      <c r="M82" s="54"/>
      <c r="N82" s="54"/>
      <c r="O82" s="54"/>
      <c r="P82" s="262"/>
      <c r="Q82" s="2"/>
    </row>
    <row r="83" spans="1:17" s="3" customFormat="1" ht="12.75" customHeight="1" x14ac:dyDescent="0.25">
      <c r="A83" s="105" t="s">
        <v>27</v>
      </c>
      <c r="B83" s="107"/>
      <c r="C83" s="8"/>
      <c r="D83" s="8"/>
      <c r="E83" s="142">
        <f t="shared" si="18"/>
        <v>0</v>
      </c>
      <c r="F83" s="182"/>
      <c r="G83" s="54"/>
      <c r="H83" s="54"/>
      <c r="I83" s="62" t="str">
        <f t="shared" si="19"/>
        <v/>
      </c>
      <c r="J83" s="70" t="str">
        <f>IF(C83="","",(C83*'1. Assumptions'!$C$7))</f>
        <v/>
      </c>
      <c r="K83" s="221" t="str">
        <f t="shared" si="20"/>
        <v/>
      </c>
      <c r="L83" s="79" t="str">
        <f t="shared" si="21"/>
        <v/>
      </c>
      <c r="M83" s="54"/>
      <c r="N83" s="54"/>
      <c r="O83" s="54"/>
      <c r="P83" s="262"/>
      <c r="Q83" s="2"/>
    </row>
    <row r="84" spans="1:17" s="3" customFormat="1" ht="12.75" customHeight="1" x14ac:dyDescent="0.25">
      <c r="A84" s="105" t="s">
        <v>28</v>
      </c>
      <c r="B84" s="107"/>
      <c r="C84" s="71"/>
      <c r="D84" s="8"/>
      <c r="E84" s="142">
        <f t="shared" si="18"/>
        <v>0</v>
      </c>
      <c r="F84" s="182"/>
      <c r="G84" s="54"/>
      <c r="H84" s="54"/>
      <c r="I84" s="62" t="str">
        <f t="shared" si="19"/>
        <v/>
      </c>
      <c r="J84" s="70" t="str">
        <f>IF(C84="","",(C84*'1. Assumptions'!$C$7))</f>
        <v/>
      </c>
      <c r="K84" s="221" t="str">
        <f t="shared" si="20"/>
        <v/>
      </c>
      <c r="L84" s="79" t="str">
        <f t="shared" si="21"/>
        <v/>
      </c>
      <c r="M84" s="54"/>
      <c r="N84" s="54"/>
      <c r="O84" s="54"/>
      <c r="P84" s="262"/>
      <c r="Q84" s="2"/>
    </row>
    <row r="85" spans="1:17" s="3" customFormat="1" ht="12.75" customHeight="1" x14ac:dyDescent="0.25">
      <c r="A85" s="105" t="s">
        <v>29</v>
      </c>
      <c r="B85" s="107"/>
      <c r="C85" s="220"/>
      <c r="D85" s="8"/>
      <c r="E85" s="142">
        <f t="shared" si="18"/>
        <v>0</v>
      </c>
      <c r="F85" s="182"/>
      <c r="G85" s="54"/>
      <c r="H85" s="54"/>
      <c r="I85" s="62" t="str">
        <f t="shared" si="19"/>
        <v/>
      </c>
      <c r="J85" s="70" t="str">
        <f>IF(C85="","",(C85*'1. Assumptions'!$C$7))</f>
        <v/>
      </c>
      <c r="K85" s="221" t="str">
        <f t="shared" si="20"/>
        <v/>
      </c>
      <c r="L85" s="79" t="str">
        <f t="shared" si="21"/>
        <v/>
      </c>
      <c r="M85" s="54"/>
      <c r="N85" s="54"/>
      <c r="O85" s="54"/>
      <c r="P85" s="262"/>
      <c r="Q85" s="2"/>
    </row>
    <row r="86" spans="1:17" s="3" customFormat="1" ht="12.75" customHeight="1" x14ac:dyDescent="0.25">
      <c r="A86" s="105" t="s">
        <v>31</v>
      </c>
      <c r="B86" s="107"/>
      <c r="C86" s="8"/>
      <c r="D86" s="8"/>
      <c r="E86" s="142">
        <f t="shared" si="18"/>
        <v>0</v>
      </c>
      <c r="F86" s="182"/>
      <c r="G86" s="54"/>
      <c r="H86" s="54"/>
      <c r="I86" s="62" t="str">
        <f t="shared" si="19"/>
        <v/>
      </c>
      <c r="J86" s="70" t="str">
        <f>IF(C86="","",(C86*'1. Assumptions'!$C$7))</f>
        <v/>
      </c>
      <c r="K86" s="221" t="str">
        <f t="shared" si="20"/>
        <v/>
      </c>
      <c r="L86" s="79" t="str">
        <f t="shared" si="21"/>
        <v/>
      </c>
      <c r="M86" s="54"/>
      <c r="N86" s="54"/>
      <c r="O86" s="54"/>
      <c r="P86" s="262"/>
      <c r="Q86" s="2"/>
    </row>
    <row r="87" spans="1:17" s="3" customFormat="1" ht="24" x14ac:dyDescent="0.25">
      <c r="A87" s="105" t="s">
        <v>32</v>
      </c>
      <c r="B87" s="107"/>
      <c r="C87" s="8"/>
      <c r="D87" s="8"/>
      <c r="E87" s="142">
        <f t="shared" si="18"/>
        <v>0</v>
      </c>
      <c r="F87" s="182"/>
      <c r="G87" s="54"/>
      <c r="H87" s="54"/>
      <c r="I87" s="62" t="str">
        <f t="shared" si="19"/>
        <v/>
      </c>
      <c r="J87" s="70" t="str">
        <f>IF(C87="","",(C87*'1. Assumptions'!$C$7))</f>
        <v/>
      </c>
      <c r="K87" s="70" t="str">
        <f t="shared" si="20"/>
        <v/>
      </c>
      <c r="L87" s="79" t="str">
        <f t="shared" si="21"/>
        <v/>
      </c>
      <c r="M87" s="54"/>
      <c r="N87" s="54"/>
      <c r="O87" s="54"/>
      <c r="P87" s="262"/>
      <c r="Q87" s="2"/>
    </row>
    <row r="88" spans="1:17" s="3" customFormat="1" ht="12.75" customHeight="1" thickBot="1" x14ac:dyDescent="0.3">
      <c r="A88" s="105" t="s">
        <v>33</v>
      </c>
      <c r="B88" s="108"/>
      <c r="C88" s="9"/>
      <c r="D88" s="9"/>
      <c r="E88" s="181">
        <f t="shared" si="18"/>
        <v>0</v>
      </c>
      <c r="F88" s="182"/>
      <c r="G88" s="54"/>
      <c r="H88" s="54"/>
      <c r="I88" s="86" t="str">
        <f t="shared" si="19"/>
        <v/>
      </c>
      <c r="J88" s="77" t="str">
        <f>IF(C88="","",(C88*'1. Assumptions'!$C$7))</f>
        <v/>
      </c>
      <c r="K88" s="77" t="str">
        <f t="shared" si="20"/>
        <v/>
      </c>
      <c r="L88" s="87" t="str">
        <f t="shared" si="21"/>
        <v/>
      </c>
      <c r="M88" s="54"/>
      <c r="N88" s="54"/>
      <c r="O88" s="54"/>
      <c r="P88" s="262"/>
      <c r="Q88" s="2"/>
    </row>
    <row r="89" spans="1:17" ht="12.6" thickBot="1" x14ac:dyDescent="0.3">
      <c r="A89" s="22" t="s">
        <v>145</v>
      </c>
      <c r="B89" s="23"/>
      <c r="C89" s="23"/>
      <c r="D89" s="73"/>
      <c r="E89" s="80">
        <f>SUM(E82:E88)</f>
        <v>0</v>
      </c>
      <c r="F89" s="184"/>
      <c r="G89" s="177"/>
      <c r="H89" s="177"/>
      <c r="I89" s="137"/>
      <c r="J89" s="23"/>
      <c r="K89" s="23"/>
      <c r="L89" s="80">
        <f>SUM(L82:L88)</f>
        <v>0</v>
      </c>
      <c r="M89" s="180"/>
      <c r="N89" s="177"/>
      <c r="O89" s="53"/>
      <c r="P89" s="264"/>
    </row>
    <row r="90" spans="1:17" s="2" customFormat="1" ht="5.25" customHeight="1" thickBot="1" x14ac:dyDescent="0.3">
      <c r="A90" s="85"/>
      <c r="B90" s="102"/>
      <c r="C90" s="12"/>
      <c r="D90" s="12"/>
      <c r="E90" s="118"/>
      <c r="F90" s="12"/>
      <c r="G90" s="12"/>
      <c r="H90" s="102"/>
      <c r="I90" s="12"/>
      <c r="J90" s="12"/>
      <c r="K90" s="118"/>
      <c r="L90" s="118"/>
      <c r="M90" s="102"/>
      <c r="N90" s="102"/>
      <c r="O90" s="12"/>
      <c r="P90" s="265"/>
    </row>
    <row r="91" spans="1:17" ht="15" customHeight="1" x14ac:dyDescent="0.25">
      <c r="A91" s="146"/>
      <c r="B91" s="384" t="s">
        <v>116</v>
      </c>
      <c r="C91" s="385"/>
      <c r="D91" s="385"/>
      <c r="E91" s="385"/>
      <c r="F91" s="182"/>
      <c r="G91" s="54"/>
      <c r="H91" s="177"/>
      <c r="I91" s="384" t="s">
        <v>14</v>
      </c>
      <c r="J91" s="385"/>
      <c r="K91" s="385"/>
      <c r="L91" s="386"/>
      <c r="M91" s="186"/>
      <c r="N91" s="186"/>
      <c r="O91" s="53"/>
      <c r="P91" s="409" t="s">
        <v>6</v>
      </c>
    </row>
    <row r="92" spans="1:17" ht="15" customHeight="1" x14ac:dyDescent="0.25">
      <c r="A92" s="146"/>
      <c r="B92" s="387"/>
      <c r="C92" s="388"/>
      <c r="D92" s="388"/>
      <c r="E92" s="388"/>
      <c r="F92" s="182"/>
      <c r="G92" s="54"/>
      <c r="H92" s="177"/>
      <c r="I92" s="387"/>
      <c r="J92" s="388"/>
      <c r="K92" s="388"/>
      <c r="L92" s="389"/>
      <c r="M92" s="186"/>
      <c r="N92" s="186"/>
      <c r="O92" s="53"/>
      <c r="P92" s="410"/>
    </row>
    <row r="93" spans="1:17" s="3" customFormat="1" ht="25.5" customHeight="1" thickBot="1" x14ac:dyDescent="0.3">
      <c r="B93" s="25" t="s">
        <v>10</v>
      </c>
      <c r="C93" s="26" t="s">
        <v>12</v>
      </c>
      <c r="D93" s="26" t="s">
        <v>11</v>
      </c>
      <c r="E93" s="121" t="s">
        <v>13</v>
      </c>
      <c r="F93" s="182"/>
      <c r="G93" s="54"/>
      <c r="H93" s="54"/>
      <c r="I93" s="25" t="s">
        <v>10</v>
      </c>
      <c r="J93" s="26" t="s">
        <v>12</v>
      </c>
      <c r="K93" s="26" t="s">
        <v>11</v>
      </c>
      <c r="L93" s="114" t="s">
        <v>13</v>
      </c>
      <c r="M93" s="186"/>
      <c r="N93" s="186"/>
      <c r="O93" s="53"/>
      <c r="P93" s="411"/>
    </row>
    <row r="94" spans="1:17" s="7" customFormat="1" ht="12.6" thickBot="1" x14ac:dyDescent="0.3">
      <c r="A94" s="91" t="s">
        <v>104</v>
      </c>
      <c r="B94" s="160"/>
      <c r="C94" s="160"/>
      <c r="D94" s="160"/>
      <c r="E94" s="162"/>
      <c r="F94" s="183"/>
      <c r="G94" s="178"/>
      <c r="H94" s="178"/>
      <c r="I94" s="91"/>
      <c r="J94" s="160"/>
      <c r="K94" s="160"/>
      <c r="L94" s="162"/>
      <c r="M94" s="183"/>
      <c r="N94" s="178"/>
      <c r="O94" s="178"/>
      <c r="P94" s="268"/>
      <c r="Q94" s="17"/>
    </row>
    <row r="95" spans="1:17" s="3" customFormat="1" ht="12.75" customHeight="1" x14ac:dyDescent="0.25">
      <c r="A95" s="105" t="s">
        <v>36</v>
      </c>
      <c r="B95" s="148"/>
      <c r="C95" s="48"/>
      <c r="D95" s="48"/>
      <c r="E95" s="156">
        <f t="shared" ref="E95:E130" si="22">IFERROR(D95*C95,"")</f>
        <v>0</v>
      </c>
      <c r="F95" s="182"/>
      <c r="G95" s="54"/>
      <c r="H95" s="54"/>
      <c r="I95" s="140" t="str">
        <f t="shared" ref="I95:I107" si="23">IF(B95="","",B95)</f>
        <v/>
      </c>
      <c r="J95" s="93" t="str">
        <f>IF(C95="","",(C95*'1. Assumptions'!$C$7))</f>
        <v/>
      </c>
      <c r="K95" s="155" t="str">
        <f t="shared" ref="K95:K107" si="24">IF(D95="","",D95)</f>
        <v/>
      </c>
      <c r="L95" s="138" t="str">
        <f t="shared" ref="L95:L107" si="25">IFERROR(K95*J95,"")</f>
        <v/>
      </c>
      <c r="M95" s="182"/>
      <c r="N95" s="54"/>
      <c r="O95" s="54"/>
      <c r="P95" s="269"/>
      <c r="Q95" s="2"/>
    </row>
    <row r="96" spans="1:17" s="3" customFormat="1" ht="12.75" customHeight="1" x14ac:dyDescent="0.25">
      <c r="A96" s="105" t="s">
        <v>37</v>
      </c>
      <c r="B96" s="107"/>
      <c r="C96" s="8"/>
      <c r="D96" s="8"/>
      <c r="E96" s="142">
        <f t="shared" si="22"/>
        <v>0</v>
      </c>
      <c r="F96" s="182"/>
      <c r="G96" s="54"/>
      <c r="H96" s="54"/>
      <c r="I96" s="62" t="str">
        <f t="shared" si="23"/>
        <v/>
      </c>
      <c r="J96" s="60" t="str">
        <f>IF(C96="","",(C96*'1. Assumptions'!$C$7))</f>
        <v/>
      </c>
      <c r="K96" s="70" t="str">
        <f t="shared" si="24"/>
        <v/>
      </c>
      <c r="L96" s="79" t="str">
        <f t="shared" si="25"/>
        <v/>
      </c>
      <c r="M96" s="182"/>
      <c r="N96" s="54"/>
      <c r="O96" s="54"/>
      <c r="P96" s="269"/>
      <c r="Q96" s="2"/>
    </row>
    <row r="97" spans="1:17" ht="12.75" customHeight="1" x14ac:dyDescent="0.25">
      <c r="A97" s="105" t="s">
        <v>38</v>
      </c>
      <c r="B97" s="107"/>
      <c r="C97" s="8"/>
      <c r="D97" s="8"/>
      <c r="E97" s="142">
        <f t="shared" si="22"/>
        <v>0</v>
      </c>
      <c r="F97" s="182"/>
      <c r="G97" s="54"/>
      <c r="H97" s="54"/>
      <c r="I97" s="62" t="str">
        <f t="shared" si="23"/>
        <v/>
      </c>
      <c r="J97" s="60" t="str">
        <f>IF(C97="","",(C97*'1. Assumptions'!$C$7))</f>
        <v/>
      </c>
      <c r="K97" s="70" t="str">
        <f t="shared" si="24"/>
        <v/>
      </c>
      <c r="L97" s="79" t="str">
        <f t="shared" si="25"/>
        <v/>
      </c>
      <c r="M97" s="182"/>
      <c r="N97" s="54"/>
      <c r="O97" s="54"/>
      <c r="P97" s="269"/>
      <c r="Q97" s="2"/>
    </row>
    <row r="98" spans="1:17" ht="12.75" customHeight="1" x14ac:dyDescent="0.25">
      <c r="A98" s="105" t="s">
        <v>39</v>
      </c>
      <c r="B98" s="107"/>
      <c r="C98" s="8"/>
      <c r="D98" s="8"/>
      <c r="E98" s="142">
        <f t="shared" si="22"/>
        <v>0</v>
      </c>
      <c r="F98" s="182"/>
      <c r="G98" s="54"/>
      <c r="H98" s="54"/>
      <c r="I98" s="62" t="str">
        <f t="shared" si="23"/>
        <v/>
      </c>
      <c r="J98" s="60" t="str">
        <f>IF(C98="","",(C98*'1. Assumptions'!$C$7))</f>
        <v/>
      </c>
      <c r="K98" s="70" t="str">
        <f t="shared" si="24"/>
        <v/>
      </c>
      <c r="L98" s="79" t="str">
        <f t="shared" si="25"/>
        <v/>
      </c>
      <c r="M98" s="182"/>
      <c r="N98" s="54"/>
      <c r="O98" s="54"/>
      <c r="P98" s="269"/>
      <c r="Q98" s="2"/>
    </row>
    <row r="99" spans="1:17" ht="12.75" customHeight="1" x14ac:dyDescent="0.25">
      <c r="A99" s="105" t="s">
        <v>43</v>
      </c>
      <c r="B99" s="107"/>
      <c r="C99" s="8"/>
      <c r="D99" s="8"/>
      <c r="E99" s="142">
        <f t="shared" si="22"/>
        <v>0</v>
      </c>
      <c r="F99" s="182"/>
      <c r="G99" s="54"/>
      <c r="H99" s="54"/>
      <c r="I99" s="62" t="str">
        <f t="shared" si="23"/>
        <v/>
      </c>
      <c r="J99" s="60" t="str">
        <f>IF(C99="","",(C99*'1. Assumptions'!$C$7))</f>
        <v/>
      </c>
      <c r="K99" s="70" t="str">
        <f t="shared" si="24"/>
        <v/>
      </c>
      <c r="L99" s="79" t="str">
        <f t="shared" si="25"/>
        <v/>
      </c>
      <c r="M99" s="182"/>
      <c r="N99" s="54"/>
      <c r="O99" s="54"/>
      <c r="P99" s="269"/>
      <c r="Q99" s="2"/>
    </row>
    <row r="100" spans="1:17" ht="12.75" customHeight="1" x14ac:dyDescent="0.25">
      <c r="A100" s="105" t="s">
        <v>44</v>
      </c>
      <c r="B100" s="107"/>
      <c r="C100" s="8"/>
      <c r="D100" s="8"/>
      <c r="E100" s="142">
        <f t="shared" si="22"/>
        <v>0</v>
      </c>
      <c r="F100" s="182"/>
      <c r="G100" s="54"/>
      <c r="H100" s="54"/>
      <c r="I100" s="62" t="str">
        <f t="shared" si="23"/>
        <v/>
      </c>
      <c r="J100" s="60" t="str">
        <f>IF(C100="","",(C100*'1. Assumptions'!$C$7))</f>
        <v/>
      </c>
      <c r="K100" s="70" t="str">
        <f t="shared" si="24"/>
        <v/>
      </c>
      <c r="L100" s="79" t="str">
        <f t="shared" si="25"/>
        <v/>
      </c>
      <c r="M100" s="182"/>
      <c r="N100" s="54"/>
      <c r="O100" s="54"/>
      <c r="P100" s="269"/>
      <c r="Q100" s="2"/>
    </row>
    <row r="101" spans="1:17" ht="12.75" customHeight="1" x14ac:dyDescent="0.25">
      <c r="A101" s="105" t="s">
        <v>45</v>
      </c>
      <c r="B101" s="107"/>
      <c r="C101" s="8"/>
      <c r="D101" s="8"/>
      <c r="E101" s="142">
        <f t="shared" si="22"/>
        <v>0</v>
      </c>
      <c r="F101" s="182"/>
      <c r="G101" s="54"/>
      <c r="H101" s="54"/>
      <c r="I101" s="62" t="str">
        <f t="shared" si="23"/>
        <v/>
      </c>
      <c r="J101" s="60" t="str">
        <f>IF(C101="","",(C101*'1. Assumptions'!$C$7))</f>
        <v/>
      </c>
      <c r="K101" s="70" t="str">
        <f t="shared" si="24"/>
        <v/>
      </c>
      <c r="L101" s="79" t="str">
        <f t="shared" si="25"/>
        <v/>
      </c>
      <c r="M101" s="182"/>
      <c r="N101" s="54"/>
      <c r="O101" s="54"/>
      <c r="P101" s="269"/>
      <c r="Q101" s="2"/>
    </row>
    <row r="102" spans="1:17" ht="24" x14ac:dyDescent="0.25">
      <c r="A102" s="105" t="s">
        <v>47</v>
      </c>
      <c r="B102" s="107"/>
      <c r="C102" s="8"/>
      <c r="D102" s="8"/>
      <c r="E102" s="142">
        <f t="shared" si="22"/>
        <v>0</v>
      </c>
      <c r="F102" s="182"/>
      <c r="G102" s="54"/>
      <c r="H102" s="54"/>
      <c r="I102" s="62" t="str">
        <f t="shared" si="23"/>
        <v/>
      </c>
      <c r="J102" s="60" t="str">
        <f>IF(C102="","",(C102*'1. Assumptions'!$C$7))</f>
        <v/>
      </c>
      <c r="K102" s="70" t="str">
        <f t="shared" si="24"/>
        <v/>
      </c>
      <c r="L102" s="79" t="str">
        <f t="shared" si="25"/>
        <v/>
      </c>
      <c r="M102" s="182"/>
      <c r="N102" s="54"/>
      <c r="O102" s="54"/>
      <c r="P102" s="269"/>
      <c r="Q102" s="2"/>
    </row>
    <row r="103" spans="1:17" ht="24" x14ac:dyDescent="0.25">
      <c r="A103" s="105" t="s">
        <v>48</v>
      </c>
      <c r="B103" s="107"/>
      <c r="C103" s="8"/>
      <c r="D103" s="8"/>
      <c r="E103" s="142">
        <f t="shared" si="22"/>
        <v>0</v>
      </c>
      <c r="F103" s="182"/>
      <c r="G103" s="54"/>
      <c r="H103" s="54"/>
      <c r="I103" s="62" t="str">
        <f t="shared" si="23"/>
        <v/>
      </c>
      <c r="J103" s="60" t="str">
        <f>IF(C103="","",(C103*'1. Assumptions'!$C$7))</f>
        <v/>
      </c>
      <c r="K103" s="70" t="str">
        <f t="shared" si="24"/>
        <v/>
      </c>
      <c r="L103" s="79" t="str">
        <f t="shared" si="25"/>
        <v/>
      </c>
      <c r="M103" s="182"/>
      <c r="N103" s="54"/>
      <c r="O103" s="54"/>
      <c r="P103" s="269"/>
      <c r="Q103" s="2"/>
    </row>
    <row r="104" spans="1:17" ht="24" x14ac:dyDescent="0.25">
      <c r="A104" s="105" t="s">
        <v>49</v>
      </c>
      <c r="B104" s="107"/>
      <c r="C104" s="8"/>
      <c r="D104" s="8"/>
      <c r="E104" s="142">
        <f t="shared" si="22"/>
        <v>0</v>
      </c>
      <c r="F104" s="182"/>
      <c r="G104" s="54"/>
      <c r="H104" s="54"/>
      <c r="I104" s="62" t="str">
        <f t="shared" si="23"/>
        <v/>
      </c>
      <c r="J104" s="60" t="str">
        <f>IF(C104="","",(C104*'1. Assumptions'!$C$7))</f>
        <v/>
      </c>
      <c r="K104" s="70" t="str">
        <f t="shared" si="24"/>
        <v/>
      </c>
      <c r="L104" s="79" t="str">
        <f t="shared" si="25"/>
        <v/>
      </c>
      <c r="M104" s="182"/>
      <c r="N104" s="54"/>
      <c r="O104" s="54"/>
      <c r="P104" s="269"/>
      <c r="Q104" s="2"/>
    </row>
    <row r="105" spans="1:17" ht="47.25" customHeight="1" x14ac:dyDescent="0.25">
      <c r="A105" s="105" t="s">
        <v>50</v>
      </c>
      <c r="B105" s="107"/>
      <c r="C105" s="8"/>
      <c r="D105" s="8"/>
      <c r="E105" s="142">
        <f t="shared" si="22"/>
        <v>0</v>
      </c>
      <c r="F105" s="182"/>
      <c r="G105" s="54"/>
      <c r="H105" s="54"/>
      <c r="I105" s="62" t="str">
        <f t="shared" si="23"/>
        <v/>
      </c>
      <c r="J105" s="60" t="str">
        <f>IF(C105="","",(C105*'1. Assumptions'!$C$7))</f>
        <v/>
      </c>
      <c r="K105" s="70" t="str">
        <f t="shared" si="24"/>
        <v/>
      </c>
      <c r="L105" s="79" t="str">
        <f t="shared" si="25"/>
        <v/>
      </c>
      <c r="M105" s="182"/>
      <c r="N105" s="54"/>
      <c r="O105" s="54"/>
      <c r="P105" s="269"/>
      <c r="Q105" s="2"/>
    </row>
    <row r="106" spans="1:17" ht="23.25" customHeight="1" x14ac:dyDescent="0.25">
      <c r="A106" s="105" t="s">
        <v>51</v>
      </c>
      <c r="B106" s="107"/>
      <c r="C106" s="8"/>
      <c r="D106" s="8"/>
      <c r="E106" s="142">
        <f t="shared" si="22"/>
        <v>0</v>
      </c>
      <c r="F106" s="182"/>
      <c r="G106" s="54"/>
      <c r="H106" s="54"/>
      <c r="I106" s="62" t="str">
        <f t="shared" si="23"/>
        <v/>
      </c>
      <c r="J106" s="60" t="str">
        <f>IF(C106="","",(C106*'1. Assumptions'!$C$7))</f>
        <v/>
      </c>
      <c r="K106" s="70" t="str">
        <f t="shared" si="24"/>
        <v/>
      </c>
      <c r="L106" s="79" t="str">
        <f t="shared" si="25"/>
        <v/>
      </c>
      <c r="M106" s="182"/>
      <c r="N106" s="54"/>
      <c r="O106" s="54"/>
      <c r="P106" s="269"/>
      <c r="Q106" s="2"/>
    </row>
    <row r="107" spans="1:17" ht="13.5" customHeight="1" thickBot="1" x14ac:dyDescent="0.3">
      <c r="A107" s="105" t="s">
        <v>52</v>
      </c>
      <c r="B107" s="108"/>
      <c r="C107" s="9"/>
      <c r="D107" s="9"/>
      <c r="E107" s="181">
        <f t="shared" si="22"/>
        <v>0</v>
      </c>
      <c r="F107" s="182"/>
      <c r="G107" s="54"/>
      <c r="H107" s="54"/>
      <c r="I107" s="86" t="str">
        <f t="shared" si="23"/>
        <v/>
      </c>
      <c r="J107" s="61" t="str">
        <f>IF(C107="","",(C107*'1. Assumptions'!$C$7))</f>
        <v/>
      </c>
      <c r="K107" s="77" t="str">
        <f t="shared" si="24"/>
        <v/>
      </c>
      <c r="L107" s="87" t="str">
        <f t="shared" si="25"/>
        <v/>
      </c>
      <c r="M107" s="182"/>
      <c r="N107" s="54"/>
      <c r="O107" s="54"/>
      <c r="P107" s="269"/>
      <c r="Q107" s="2"/>
    </row>
    <row r="108" spans="1:17" ht="12.6" thickBot="1" x14ac:dyDescent="0.3">
      <c r="A108" s="22" t="s">
        <v>146</v>
      </c>
      <c r="B108" s="23"/>
      <c r="C108" s="23"/>
      <c r="D108" s="73"/>
      <c r="E108" s="80">
        <f>SUM(E95:E107)</f>
        <v>0</v>
      </c>
      <c r="F108" s="184"/>
      <c r="G108" s="177"/>
      <c r="H108" s="177"/>
      <c r="I108" s="137"/>
      <c r="J108" s="23"/>
      <c r="K108" s="23"/>
      <c r="L108" s="80">
        <f>SUM(L95:L107)</f>
        <v>0</v>
      </c>
      <c r="M108" s="184"/>
      <c r="N108" s="177"/>
      <c r="O108" s="53"/>
      <c r="P108" s="264"/>
    </row>
    <row r="109" spans="1:17" s="2" customFormat="1" ht="5.25" customHeight="1" thickBot="1" x14ac:dyDescent="0.3">
      <c r="A109" s="172"/>
      <c r="B109" s="52"/>
      <c r="C109" s="52"/>
      <c r="D109" s="141"/>
      <c r="E109" s="147"/>
      <c r="F109" s="147"/>
      <c r="G109" s="141"/>
      <c r="H109" s="141"/>
      <c r="I109" s="187"/>
      <c r="J109" s="188"/>
      <c r="K109" s="188"/>
      <c r="L109" s="187"/>
      <c r="M109" s="147"/>
      <c r="N109" s="141"/>
      <c r="P109" s="265"/>
    </row>
    <row r="110" spans="1:17" ht="15" customHeight="1" x14ac:dyDescent="0.25">
      <c r="A110" s="146"/>
      <c r="B110" s="384" t="s">
        <v>116</v>
      </c>
      <c r="C110" s="385"/>
      <c r="D110" s="385"/>
      <c r="E110" s="385"/>
      <c r="F110" s="182"/>
      <c r="G110" s="54"/>
      <c r="H110" s="177"/>
      <c r="I110" s="384" t="s">
        <v>14</v>
      </c>
      <c r="J110" s="385"/>
      <c r="K110" s="385"/>
      <c r="L110" s="386"/>
      <c r="M110" s="186"/>
      <c r="N110" s="186"/>
      <c r="O110" s="53"/>
      <c r="P110" s="409" t="s">
        <v>6</v>
      </c>
    </row>
    <row r="111" spans="1:17" ht="15" customHeight="1" x14ac:dyDescent="0.25">
      <c r="A111" s="146"/>
      <c r="B111" s="387"/>
      <c r="C111" s="388"/>
      <c r="D111" s="388"/>
      <c r="E111" s="388"/>
      <c r="F111" s="182"/>
      <c r="G111" s="54"/>
      <c r="H111" s="177"/>
      <c r="I111" s="387"/>
      <c r="J111" s="388"/>
      <c r="K111" s="388"/>
      <c r="L111" s="389"/>
      <c r="M111" s="186"/>
      <c r="N111" s="186"/>
      <c r="O111" s="53"/>
      <c r="P111" s="410"/>
    </row>
    <row r="112" spans="1:17" s="3" customFormat="1" ht="25.5" customHeight="1" thickBot="1" x14ac:dyDescent="0.3">
      <c r="B112" s="25" t="s">
        <v>10</v>
      </c>
      <c r="C112" s="26" t="s">
        <v>12</v>
      </c>
      <c r="D112" s="26" t="s">
        <v>11</v>
      </c>
      <c r="E112" s="121" t="s">
        <v>13</v>
      </c>
      <c r="F112" s="182"/>
      <c r="G112" s="54"/>
      <c r="H112" s="54"/>
      <c r="I112" s="25" t="s">
        <v>10</v>
      </c>
      <c r="J112" s="26" t="s">
        <v>12</v>
      </c>
      <c r="K112" s="26" t="s">
        <v>11</v>
      </c>
      <c r="L112" s="114" t="s">
        <v>13</v>
      </c>
      <c r="M112" s="186"/>
      <c r="N112" s="186"/>
      <c r="O112" s="53"/>
      <c r="P112" s="411"/>
    </row>
    <row r="113" spans="1:17" s="17" customFormat="1" ht="12.6" thickBot="1" x14ac:dyDescent="0.3">
      <c r="A113" s="91" t="s">
        <v>105</v>
      </c>
      <c r="B113" s="160"/>
      <c r="C113" s="160"/>
      <c r="D113" s="160"/>
      <c r="E113" s="189"/>
      <c r="F113" s="183"/>
      <c r="G113" s="178"/>
      <c r="H113" s="178"/>
      <c r="I113" s="91"/>
      <c r="J113" s="160"/>
      <c r="K113" s="160"/>
      <c r="L113" s="162"/>
      <c r="M113" s="183"/>
      <c r="N113" s="178"/>
      <c r="O113" s="178"/>
      <c r="P113" s="268"/>
    </row>
    <row r="114" spans="1:17" ht="24" x14ac:dyDescent="0.25">
      <c r="A114" s="105" t="s">
        <v>53</v>
      </c>
      <c r="B114" s="148"/>
      <c r="C114" s="48"/>
      <c r="D114" s="48"/>
      <c r="E114" s="156">
        <f t="shared" si="22"/>
        <v>0</v>
      </c>
      <c r="F114" s="182"/>
      <c r="G114" s="54"/>
      <c r="H114" s="54"/>
      <c r="I114" s="140" t="str">
        <f>IF(B114="","",B114)</f>
        <v/>
      </c>
      <c r="J114" s="93" t="str">
        <f>IF(C114="","",(C114*'1. Assumptions'!$C$7))</f>
        <v/>
      </c>
      <c r="K114" s="155" t="str">
        <f>IF(D114="","",D114)</f>
        <v/>
      </c>
      <c r="L114" s="138" t="str">
        <f>IFERROR(K114*J114,"")</f>
        <v/>
      </c>
      <c r="M114" s="182"/>
      <c r="N114" s="54"/>
      <c r="O114" s="54"/>
      <c r="P114" s="269"/>
      <c r="Q114" s="2"/>
    </row>
    <row r="115" spans="1:17" ht="36" x14ac:dyDescent="0.25">
      <c r="A115" s="105" t="s">
        <v>54</v>
      </c>
      <c r="B115" s="107"/>
      <c r="C115" s="8"/>
      <c r="D115" s="8"/>
      <c r="E115" s="142">
        <f t="shared" si="22"/>
        <v>0</v>
      </c>
      <c r="F115" s="182"/>
      <c r="G115" s="54"/>
      <c r="H115" s="54"/>
      <c r="I115" s="62" t="str">
        <f>IF(B115="","",B115)</f>
        <v/>
      </c>
      <c r="J115" s="60" t="str">
        <f>IF(C115="","",(C115*'1. Assumptions'!$C$7))</f>
        <v/>
      </c>
      <c r="K115" s="70" t="str">
        <f>IF(D115="","",D115)</f>
        <v/>
      </c>
      <c r="L115" s="79" t="str">
        <f>IFERROR(K115*J115,"")</f>
        <v/>
      </c>
      <c r="M115" s="182"/>
      <c r="N115" s="54"/>
      <c r="O115" s="54"/>
      <c r="P115" s="269"/>
      <c r="Q115" s="2"/>
    </row>
    <row r="116" spans="1:17" ht="12.75" customHeight="1" x14ac:dyDescent="0.25">
      <c r="A116" s="105" t="s">
        <v>55</v>
      </c>
      <c r="B116" s="107"/>
      <c r="C116" s="8"/>
      <c r="D116" s="8"/>
      <c r="E116" s="142">
        <f t="shared" si="22"/>
        <v>0</v>
      </c>
      <c r="F116" s="182"/>
      <c r="G116" s="54"/>
      <c r="H116" s="54"/>
      <c r="I116" s="62" t="str">
        <f>IF(B116="","",B116)</f>
        <v/>
      </c>
      <c r="J116" s="60" t="str">
        <f>IF(C116="","",(C116*'1. Assumptions'!$C$7))</f>
        <v/>
      </c>
      <c r="K116" s="70" t="str">
        <f>IF(D116="","",D116)</f>
        <v/>
      </c>
      <c r="L116" s="79" t="str">
        <f>IFERROR(K116*J116,"")</f>
        <v/>
      </c>
      <c r="M116" s="182"/>
      <c r="N116" s="54"/>
      <c r="O116" s="54"/>
      <c r="P116" s="269"/>
      <c r="Q116" s="2"/>
    </row>
    <row r="117" spans="1:17" ht="12.75" customHeight="1" x14ac:dyDescent="0.25">
      <c r="A117" s="105" t="s">
        <v>58</v>
      </c>
      <c r="B117" s="107"/>
      <c r="C117" s="8"/>
      <c r="D117" s="8"/>
      <c r="E117" s="142">
        <f t="shared" si="22"/>
        <v>0</v>
      </c>
      <c r="F117" s="182"/>
      <c r="G117" s="54"/>
      <c r="H117" s="54"/>
      <c r="I117" s="62" t="str">
        <f>IF(B117="","",B117)</f>
        <v/>
      </c>
      <c r="J117" s="60" t="str">
        <f>IF(C117="","",(C117*'1. Assumptions'!$C$7))</f>
        <v/>
      </c>
      <c r="K117" s="70" t="str">
        <f>IF(D117="","",D117)</f>
        <v/>
      </c>
      <c r="L117" s="79" t="str">
        <f>IFERROR(K117*J117,"")</f>
        <v/>
      </c>
      <c r="M117" s="182"/>
      <c r="N117" s="54"/>
      <c r="O117" s="54"/>
      <c r="P117" s="269"/>
      <c r="Q117" s="2"/>
    </row>
    <row r="118" spans="1:17" ht="12.75" customHeight="1" thickBot="1" x14ac:dyDescent="0.3">
      <c r="A118" s="105" t="s">
        <v>61</v>
      </c>
      <c r="B118" s="108"/>
      <c r="C118" s="9"/>
      <c r="D118" s="9"/>
      <c r="E118" s="181">
        <f t="shared" si="22"/>
        <v>0</v>
      </c>
      <c r="F118" s="182"/>
      <c r="G118" s="54"/>
      <c r="H118" s="54"/>
      <c r="I118" s="86" t="str">
        <f>IF(B118="","",B118)</f>
        <v/>
      </c>
      <c r="J118" s="61" t="str">
        <f>IF(C118="","",(C118*'1. Assumptions'!$C$7))</f>
        <v/>
      </c>
      <c r="K118" s="77" t="str">
        <f>IF(D118="","",D118)</f>
        <v/>
      </c>
      <c r="L118" s="87" t="str">
        <f>IFERROR(K118*J118,"")</f>
        <v/>
      </c>
      <c r="M118" s="182"/>
      <c r="N118" s="54"/>
      <c r="O118" s="54"/>
      <c r="P118" s="270"/>
      <c r="Q118" s="2"/>
    </row>
    <row r="119" spans="1:17" ht="12.6" thickBot="1" x14ac:dyDescent="0.3">
      <c r="A119" s="22" t="s">
        <v>147</v>
      </c>
      <c r="B119" s="151"/>
      <c r="C119" s="152"/>
      <c r="D119" s="153"/>
      <c r="E119" s="149">
        <f>SUM(E114:E118)</f>
        <v>0</v>
      </c>
      <c r="F119" s="184"/>
      <c r="G119" s="177"/>
      <c r="H119" s="177"/>
      <c r="I119" s="137"/>
      <c r="J119" s="23"/>
      <c r="K119" s="23"/>
      <c r="L119" s="149">
        <f>SUM(L114:L118)</f>
        <v>0</v>
      </c>
      <c r="M119" s="184"/>
      <c r="N119" s="177"/>
      <c r="O119" s="53"/>
      <c r="P119" s="264"/>
    </row>
    <row r="120" spans="1:17" s="2" customFormat="1" ht="5.25" customHeight="1" thickBot="1" x14ac:dyDescent="0.3">
      <c r="A120" s="172"/>
      <c r="B120" s="52"/>
      <c r="C120" s="52"/>
      <c r="D120" s="141"/>
      <c r="E120" s="147"/>
      <c r="F120" s="147"/>
      <c r="G120" s="141"/>
      <c r="H120" s="141"/>
      <c r="I120" s="187"/>
      <c r="J120" s="188"/>
      <c r="K120" s="188"/>
      <c r="L120" s="187"/>
      <c r="M120" s="147"/>
      <c r="N120" s="141"/>
      <c r="P120" s="265"/>
    </row>
    <row r="121" spans="1:17" ht="15" customHeight="1" x14ac:dyDescent="0.25">
      <c r="A121" s="146"/>
      <c r="B121" s="384" t="s">
        <v>116</v>
      </c>
      <c r="C121" s="385"/>
      <c r="D121" s="385"/>
      <c r="E121" s="385"/>
      <c r="F121" s="182"/>
      <c r="G121" s="54"/>
      <c r="H121" s="177"/>
      <c r="I121" s="384" t="s">
        <v>14</v>
      </c>
      <c r="J121" s="385"/>
      <c r="K121" s="385"/>
      <c r="L121" s="386"/>
      <c r="M121" s="186"/>
      <c r="N121" s="186"/>
      <c r="O121" s="53"/>
      <c r="P121" s="409" t="s">
        <v>6</v>
      </c>
    </row>
    <row r="122" spans="1:17" ht="15" customHeight="1" x14ac:dyDescent="0.25">
      <c r="A122" s="146"/>
      <c r="B122" s="387"/>
      <c r="C122" s="388"/>
      <c r="D122" s="388"/>
      <c r="E122" s="388"/>
      <c r="F122" s="182"/>
      <c r="G122" s="54"/>
      <c r="H122" s="177"/>
      <c r="I122" s="387"/>
      <c r="J122" s="388"/>
      <c r="K122" s="388"/>
      <c r="L122" s="389"/>
      <c r="M122" s="186"/>
      <c r="N122" s="186"/>
      <c r="O122" s="53"/>
      <c r="P122" s="410"/>
    </row>
    <row r="123" spans="1:17" s="3" customFormat="1" ht="25.5" customHeight="1" thickBot="1" x14ac:dyDescent="0.3">
      <c r="B123" s="25" t="s">
        <v>10</v>
      </c>
      <c r="C123" s="26" t="s">
        <v>12</v>
      </c>
      <c r="D123" s="26" t="s">
        <v>11</v>
      </c>
      <c r="E123" s="121" t="s">
        <v>13</v>
      </c>
      <c r="F123" s="182"/>
      <c r="G123" s="54"/>
      <c r="H123" s="54"/>
      <c r="I123" s="25" t="s">
        <v>10</v>
      </c>
      <c r="J123" s="26" t="s">
        <v>12</v>
      </c>
      <c r="K123" s="26" t="s">
        <v>11</v>
      </c>
      <c r="L123" s="114" t="s">
        <v>13</v>
      </c>
      <c r="M123" s="186"/>
      <c r="N123" s="186"/>
      <c r="O123" s="53"/>
      <c r="P123" s="411"/>
    </row>
    <row r="124" spans="1:17" s="7" customFormat="1" ht="12.6" thickBot="1" x14ac:dyDescent="0.3">
      <c r="A124" s="91" t="s">
        <v>106</v>
      </c>
      <c r="B124" s="160"/>
      <c r="C124" s="160"/>
      <c r="D124" s="160"/>
      <c r="E124" s="189"/>
      <c r="F124" s="183"/>
      <c r="G124" s="178"/>
      <c r="H124" s="178"/>
      <c r="I124" s="91"/>
      <c r="J124" s="160"/>
      <c r="K124" s="160"/>
      <c r="L124" s="162"/>
      <c r="M124" s="183"/>
      <c r="N124" s="178"/>
      <c r="O124" s="178"/>
      <c r="P124" s="268"/>
      <c r="Q124" s="17"/>
    </row>
    <row r="125" spans="1:17" ht="24" x14ac:dyDescent="0.25">
      <c r="A125" s="127" t="s">
        <v>63</v>
      </c>
      <c r="B125" s="148"/>
      <c r="C125" s="48"/>
      <c r="D125" s="48"/>
      <c r="E125" s="138">
        <f t="shared" si="22"/>
        <v>0</v>
      </c>
      <c r="F125" s="182"/>
      <c r="G125" s="54"/>
      <c r="H125" s="54"/>
      <c r="I125" s="140" t="str">
        <f t="shared" ref="I125:I130" si="26">IF(B125="","",B125)</f>
        <v/>
      </c>
      <c r="J125" s="93" t="str">
        <f>IF(C125="","",(C125*'1. Assumptions'!$C$7))</f>
        <v/>
      </c>
      <c r="K125" s="155" t="str">
        <f t="shared" ref="K125:K130" si="27">IF(D125="","",D125)</f>
        <v/>
      </c>
      <c r="L125" s="138" t="str">
        <f t="shared" ref="L125:L130" si="28">IFERROR(K125*J125,"")</f>
        <v/>
      </c>
      <c r="M125" s="182"/>
      <c r="N125" s="54"/>
      <c r="O125" s="54"/>
      <c r="P125" s="269"/>
      <c r="Q125" s="2"/>
    </row>
    <row r="126" spans="1:17" ht="24" x14ac:dyDescent="0.25">
      <c r="A126" s="127" t="s">
        <v>64</v>
      </c>
      <c r="B126" s="107"/>
      <c r="C126" s="8"/>
      <c r="D126" s="8"/>
      <c r="E126" s="79">
        <f t="shared" si="22"/>
        <v>0</v>
      </c>
      <c r="F126" s="182"/>
      <c r="G126" s="54"/>
      <c r="H126" s="54"/>
      <c r="I126" s="62" t="str">
        <f t="shared" si="26"/>
        <v/>
      </c>
      <c r="J126" s="60" t="str">
        <f>IF(C126="","",(C126*'1. Assumptions'!$C$7))</f>
        <v/>
      </c>
      <c r="K126" s="70" t="str">
        <f t="shared" si="27"/>
        <v/>
      </c>
      <c r="L126" s="79" t="str">
        <f t="shared" si="28"/>
        <v/>
      </c>
      <c r="M126" s="182"/>
      <c r="N126" s="54"/>
      <c r="O126" s="54"/>
      <c r="P126" s="269"/>
      <c r="Q126" s="2"/>
    </row>
    <row r="127" spans="1:17" x14ac:dyDescent="0.25">
      <c r="A127" s="127" t="s">
        <v>65</v>
      </c>
      <c r="B127" s="107"/>
      <c r="C127" s="8"/>
      <c r="D127" s="8"/>
      <c r="E127" s="79">
        <f t="shared" si="22"/>
        <v>0</v>
      </c>
      <c r="F127" s="182"/>
      <c r="G127" s="54"/>
      <c r="H127" s="54"/>
      <c r="I127" s="62" t="str">
        <f t="shared" si="26"/>
        <v/>
      </c>
      <c r="J127" s="60" t="str">
        <f>IF(C127="","",(C127*'1. Assumptions'!$C$7))</f>
        <v/>
      </c>
      <c r="K127" s="70" t="str">
        <f t="shared" si="27"/>
        <v/>
      </c>
      <c r="L127" s="79" t="str">
        <f t="shared" si="28"/>
        <v/>
      </c>
      <c r="M127" s="182"/>
      <c r="N127" s="54"/>
      <c r="O127" s="54"/>
      <c r="P127" s="269"/>
      <c r="Q127" s="2"/>
    </row>
    <row r="128" spans="1:17" ht="24" x14ac:dyDescent="0.25">
      <c r="A128" s="127" t="s">
        <v>66</v>
      </c>
      <c r="B128" s="107"/>
      <c r="C128" s="8"/>
      <c r="D128" s="8"/>
      <c r="E128" s="79">
        <f t="shared" si="22"/>
        <v>0</v>
      </c>
      <c r="F128" s="182"/>
      <c r="G128" s="54"/>
      <c r="H128" s="54"/>
      <c r="I128" s="62" t="str">
        <f t="shared" si="26"/>
        <v/>
      </c>
      <c r="J128" s="60" t="str">
        <f>IF(C128="","",(C128*'1. Assumptions'!$C$7))</f>
        <v/>
      </c>
      <c r="K128" s="70" t="str">
        <f t="shared" si="27"/>
        <v/>
      </c>
      <c r="L128" s="79" t="str">
        <f t="shared" si="28"/>
        <v/>
      </c>
      <c r="M128" s="182"/>
      <c r="N128" s="54"/>
      <c r="O128" s="54"/>
      <c r="P128" s="269"/>
      <c r="Q128" s="2"/>
    </row>
    <row r="129" spans="1:18" x14ac:dyDescent="0.25">
      <c r="A129" s="127" t="s">
        <v>262</v>
      </c>
      <c r="B129" s="107"/>
      <c r="C129" s="8"/>
      <c r="D129" s="8"/>
      <c r="E129" s="79">
        <f t="shared" si="22"/>
        <v>0</v>
      </c>
      <c r="F129" s="182"/>
      <c r="G129" s="54"/>
      <c r="H129" s="54"/>
      <c r="I129" s="62" t="str">
        <f t="shared" si="26"/>
        <v/>
      </c>
      <c r="J129" s="60" t="str">
        <f>IF(C129="","",(C129*'1. Assumptions'!$C$7))</f>
        <v/>
      </c>
      <c r="K129" s="70" t="str">
        <f t="shared" si="27"/>
        <v/>
      </c>
      <c r="L129" s="79" t="str">
        <f t="shared" si="28"/>
        <v/>
      </c>
      <c r="M129" s="182"/>
      <c r="N129" s="54"/>
      <c r="O129" s="54"/>
      <c r="P129" s="262" t="s">
        <v>263</v>
      </c>
      <c r="Q129" s="2"/>
      <c r="R129" s="3"/>
    </row>
    <row r="130" spans="1:18" ht="12.6" thickBot="1" x14ac:dyDescent="0.3">
      <c r="A130" s="127" t="s">
        <v>68</v>
      </c>
      <c r="B130" s="108"/>
      <c r="C130" s="9"/>
      <c r="D130" s="9"/>
      <c r="E130" s="87">
        <f t="shared" si="22"/>
        <v>0</v>
      </c>
      <c r="F130" s="182"/>
      <c r="G130" s="54"/>
      <c r="H130" s="54"/>
      <c r="I130" s="86" t="str">
        <f t="shared" si="26"/>
        <v/>
      </c>
      <c r="J130" s="61" t="str">
        <f>IF(C130="","",(C130*'1. Assumptions'!$C$7))</f>
        <v/>
      </c>
      <c r="K130" s="77" t="str">
        <f t="shared" si="27"/>
        <v/>
      </c>
      <c r="L130" s="87" t="str">
        <f t="shared" si="28"/>
        <v/>
      </c>
      <c r="M130" s="182"/>
      <c r="N130" s="54"/>
      <c r="O130" s="54"/>
      <c r="P130" s="270"/>
      <c r="Q130" s="2"/>
    </row>
    <row r="131" spans="1:18" ht="12.6" thickBot="1" x14ac:dyDescent="0.3">
      <c r="A131" s="22" t="s">
        <v>148</v>
      </c>
      <c r="B131" s="23"/>
      <c r="C131" s="23"/>
      <c r="D131" s="73"/>
      <c r="E131" s="80">
        <f>SUM(E125:E130)</f>
        <v>0</v>
      </c>
      <c r="F131" s="184"/>
      <c r="G131" s="177"/>
      <c r="H131" s="177"/>
      <c r="I131" s="137"/>
      <c r="J131" s="23"/>
      <c r="K131" s="23"/>
      <c r="L131" s="80">
        <f>SUM(L125:L130)</f>
        <v>0</v>
      </c>
      <c r="M131" s="184"/>
      <c r="N131" s="177"/>
      <c r="O131" s="53"/>
      <c r="P131" s="264"/>
    </row>
    <row r="132" spans="1:18" ht="12.6" thickBot="1" x14ac:dyDescent="0.3">
      <c r="A132" s="66" t="s">
        <v>142</v>
      </c>
      <c r="B132" s="23"/>
      <c r="C132" s="23"/>
      <c r="D132" s="73"/>
      <c r="E132" s="132">
        <f>E131+E119+E108+E89+E76+E66+E54+G46</f>
        <v>0</v>
      </c>
      <c r="F132" s="184"/>
      <c r="G132" s="177"/>
      <c r="H132" s="177"/>
      <c r="I132" s="137"/>
      <c r="J132" s="23"/>
      <c r="K132" s="23"/>
      <c r="L132" s="132">
        <f>L131+L119+L108+L89+L76+L66+L54+N46</f>
        <v>0</v>
      </c>
      <c r="M132" s="184"/>
      <c r="N132" s="177"/>
      <c r="O132" s="53"/>
      <c r="P132" s="264"/>
    </row>
    <row r="133" spans="1:18" x14ac:dyDescent="0.25">
      <c r="K133" s="13"/>
      <c r="M133" s="53"/>
      <c r="N133" s="53"/>
      <c r="O133" s="53"/>
    </row>
    <row r="134" spans="1:18" x14ac:dyDescent="0.25">
      <c r="K134" s="13"/>
      <c r="M134" s="53"/>
      <c r="N134" s="53"/>
      <c r="O134" s="53"/>
    </row>
    <row r="135" spans="1:18" x14ac:dyDescent="0.25">
      <c r="K135" s="13"/>
      <c r="M135" s="53"/>
      <c r="N135" s="53"/>
      <c r="O135" s="53"/>
    </row>
    <row r="136" spans="1:18" x14ac:dyDescent="0.25">
      <c r="K136" s="13"/>
      <c r="M136" s="13"/>
    </row>
    <row r="137" spans="1:18" x14ac:dyDescent="0.25">
      <c r="K137" s="13"/>
      <c r="M137" s="13"/>
    </row>
    <row r="138" spans="1:18" x14ac:dyDescent="0.25">
      <c r="K138" s="13"/>
      <c r="M138" s="13"/>
    </row>
  </sheetData>
  <mergeCells count="32">
    <mergeCell ref="P110:P112"/>
    <mergeCell ref="P121:P123"/>
    <mergeCell ref="P48:P50"/>
    <mergeCell ref="P68:P70"/>
    <mergeCell ref="P56:P58"/>
    <mergeCell ref="P78:P80"/>
    <mergeCell ref="P91:P93"/>
    <mergeCell ref="P27:P29"/>
    <mergeCell ref="B7:F8"/>
    <mergeCell ref="B27:G28"/>
    <mergeCell ref="P7:P9"/>
    <mergeCell ref="L5:O5"/>
    <mergeCell ref="I7:M8"/>
    <mergeCell ref="I27:N28"/>
    <mergeCell ref="I48:L49"/>
    <mergeCell ref="I56:L57"/>
    <mergeCell ref="A2:M2"/>
    <mergeCell ref="A3:M3"/>
    <mergeCell ref="B5:E5"/>
    <mergeCell ref="G5:J5"/>
    <mergeCell ref="B68:E69"/>
    <mergeCell ref="B78:E79"/>
    <mergeCell ref="I68:L69"/>
    <mergeCell ref="I78:L79"/>
    <mergeCell ref="B48:E49"/>
    <mergeCell ref="B56:E57"/>
    <mergeCell ref="B121:E122"/>
    <mergeCell ref="B91:E92"/>
    <mergeCell ref="B110:E111"/>
    <mergeCell ref="I91:L92"/>
    <mergeCell ref="I110:L111"/>
    <mergeCell ref="I121:L1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1"/>
  <sheetViews>
    <sheetView showGridLines="0" topLeftCell="J92" workbookViewId="0">
      <selection activeCell="X101" sqref="X101"/>
    </sheetView>
  </sheetViews>
  <sheetFormatPr defaultColWidth="9.109375" defaultRowHeight="12" x14ac:dyDescent="0.25"/>
  <cols>
    <col min="1" max="1" width="37.109375" style="1" customWidth="1"/>
    <col min="2" max="2" width="13.6640625" style="1" customWidth="1"/>
    <col min="3" max="5" width="9.33203125" style="1" customWidth="1"/>
    <col min="6" max="7" width="9.33203125" style="2" customWidth="1"/>
    <col min="8" max="8" width="2.109375" style="1" customWidth="1"/>
    <col min="9" max="9" width="13.33203125" style="1" customWidth="1"/>
    <col min="10" max="10" width="9.33203125" style="1" customWidth="1"/>
    <col min="11" max="11" width="9.109375" style="1"/>
    <col min="12" max="12" width="11.33203125" style="2" customWidth="1"/>
    <col min="13" max="13" width="7.6640625" style="1" customWidth="1"/>
    <col min="14" max="14" width="9.33203125" style="2" customWidth="1"/>
    <col min="15" max="15" width="2.109375" style="2" customWidth="1"/>
    <col min="16" max="16" width="55.6640625" style="1" customWidth="1"/>
    <col min="17" max="16384" width="9.109375" style="1"/>
  </cols>
  <sheetData>
    <row r="1" spans="1:17" ht="3.75" customHeight="1" thickBot="1" x14ac:dyDescent="0.3"/>
    <row r="2" spans="1:17" ht="12.6" thickBot="1" x14ac:dyDescent="0.3">
      <c r="A2" s="405" t="s">
        <v>203</v>
      </c>
      <c r="B2" s="406"/>
      <c r="C2" s="406"/>
      <c r="D2" s="406"/>
      <c r="E2" s="406"/>
      <c r="F2" s="406"/>
      <c r="G2" s="406"/>
      <c r="H2" s="406"/>
      <c r="I2" s="406"/>
      <c r="J2" s="406"/>
      <c r="K2" s="406"/>
      <c r="L2" s="406"/>
      <c r="M2" s="407"/>
    </row>
    <row r="3" spans="1:17" ht="12.6" thickBot="1" x14ac:dyDescent="0.3">
      <c r="A3" s="381" t="s">
        <v>0</v>
      </c>
      <c r="B3" s="382"/>
      <c r="C3" s="382"/>
      <c r="D3" s="382"/>
      <c r="E3" s="382"/>
      <c r="F3" s="382"/>
      <c r="G3" s="382"/>
      <c r="H3" s="382"/>
      <c r="I3" s="382"/>
      <c r="J3" s="382"/>
      <c r="K3" s="382"/>
      <c r="L3" s="382"/>
      <c r="M3" s="383"/>
    </row>
    <row r="4" spans="1:17" s="56" customFormat="1" ht="3.75" customHeight="1" x14ac:dyDescent="0.25">
      <c r="A4" s="54"/>
      <c r="B4" s="54"/>
      <c r="C4" s="54"/>
      <c r="D4" s="54"/>
      <c r="E4" s="54"/>
      <c r="F4" s="54"/>
      <c r="G4" s="54"/>
      <c r="H4" s="54"/>
      <c r="I4" s="54"/>
      <c r="J4" s="54"/>
      <c r="K4" s="54"/>
      <c r="L4" s="54"/>
      <c r="M4" s="54"/>
      <c r="N4" s="53"/>
      <c r="O4" s="2"/>
    </row>
    <row r="5" spans="1:17" s="56" customFormat="1" x14ac:dyDescent="0.25">
      <c r="A5" s="63" t="s">
        <v>240</v>
      </c>
      <c r="B5" s="328" t="s">
        <v>118</v>
      </c>
      <c r="C5" s="408"/>
      <c r="D5" s="408"/>
      <c r="E5" s="329"/>
      <c r="F5" s="59"/>
      <c r="G5" s="339" t="s">
        <v>120</v>
      </c>
      <c r="H5" s="340"/>
      <c r="I5" s="340"/>
      <c r="J5" s="341"/>
      <c r="K5" s="54"/>
      <c r="L5" s="396" t="s">
        <v>119</v>
      </c>
      <c r="M5" s="397"/>
      <c r="N5" s="397"/>
      <c r="O5" s="398"/>
    </row>
    <row r="6" spans="1:17" s="56" customFormat="1" ht="3.75" customHeight="1" thickBot="1" x14ac:dyDescent="0.3">
      <c r="A6" s="55"/>
      <c r="B6" s="55"/>
      <c r="C6" s="55"/>
      <c r="D6" s="55"/>
      <c r="E6" s="55"/>
      <c r="F6" s="55"/>
      <c r="G6" s="55"/>
      <c r="H6" s="55"/>
      <c r="I6" s="55"/>
      <c r="J6" s="55"/>
      <c r="K6" s="55"/>
      <c r="L6" s="55"/>
      <c r="M6" s="55"/>
      <c r="N6" s="55"/>
      <c r="O6" s="143"/>
      <c r="P6" s="53"/>
    </row>
    <row r="7" spans="1:17" ht="15" customHeight="1" x14ac:dyDescent="0.25">
      <c r="B7" s="412" t="s">
        <v>116</v>
      </c>
      <c r="C7" s="413"/>
      <c r="D7" s="413"/>
      <c r="E7" s="413"/>
      <c r="F7" s="414"/>
      <c r="H7" s="2"/>
      <c r="I7" s="384" t="s">
        <v>14</v>
      </c>
      <c r="J7" s="385"/>
      <c r="K7" s="385"/>
      <c r="L7" s="385"/>
      <c r="M7" s="386"/>
      <c r="O7" s="143"/>
      <c r="P7" s="409" t="s">
        <v>6</v>
      </c>
    </row>
    <row r="8" spans="1:17" ht="15" customHeight="1" x14ac:dyDescent="0.25">
      <c r="B8" s="415"/>
      <c r="C8" s="416"/>
      <c r="D8" s="416"/>
      <c r="E8" s="416"/>
      <c r="F8" s="417"/>
      <c r="G8" s="12"/>
      <c r="H8" s="12"/>
      <c r="I8" s="387"/>
      <c r="J8" s="388"/>
      <c r="K8" s="388"/>
      <c r="L8" s="388"/>
      <c r="M8" s="389"/>
      <c r="P8" s="410"/>
    </row>
    <row r="9" spans="1:17" ht="36.6" thickBot="1" x14ac:dyDescent="0.3">
      <c r="B9" s="57" t="s">
        <v>10</v>
      </c>
      <c r="C9" s="4" t="s">
        <v>12</v>
      </c>
      <c r="D9" s="4" t="s">
        <v>11</v>
      </c>
      <c r="E9" s="115" t="s">
        <v>255</v>
      </c>
      <c r="F9" s="116" t="s">
        <v>13</v>
      </c>
      <c r="G9" s="12"/>
      <c r="H9" s="12"/>
      <c r="I9" s="25" t="s">
        <v>10</v>
      </c>
      <c r="J9" s="26" t="s">
        <v>12</v>
      </c>
      <c r="K9" s="26" t="s">
        <v>11</v>
      </c>
      <c r="L9" s="115" t="s">
        <v>255</v>
      </c>
      <c r="M9" s="114" t="s">
        <v>143</v>
      </c>
      <c r="P9" s="411"/>
      <c r="Q9" s="2"/>
    </row>
    <row r="10" spans="1:17" s="159" customFormat="1" ht="12.6" thickBot="1" x14ac:dyDescent="0.3">
      <c r="A10" s="91" t="s">
        <v>98</v>
      </c>
      <c r="B10" s="245"/>
      <c r="C10" s="245"/>
      <c r="D10" s="245"/>
      <c r="E10" s="245"/>
      <c r="F10" s="245"/>
      <c r="G10" s="157"/>
      <c r="H10" s="157"/>
      <c r="I10" s="245"/>
      <c r="J10" s="245"/>
      <c r="K10" s="245"/>
      <c r="L10" s="245"/>
      <c r="M10" s="246"/>
      <c r="N10" s="157"/>
      <c r="O10" s="157"/>
      <c r="P10" s="257"/>
      <c r="Q10" s="158"/>
    </row>
    <row r="11" spans="1:17" x14ac:dyDescent="0.25">
      <c r="A11" s="117" t="str">
        <f>'1. Assumptions'!A53</f>
        <v>Supervisor</v>
      </c>
      <c r="B11" s="92" t="str">
        <f>"Per"&amp;" "&amp;'1. Assumptions'!B53</f>
        <v>Per outreach</v>
      </c>
      <c r="C11" s="93">
        <f>'1. Assumptions'!C53</f>
        <v>0</v>
      </c>
      <c r="D11" s="94">
        <f>'1. Assumptions'!E53</f>
        <v>0</v>
      </c>
      <c r="E11" s="155">
        <f>'1. Assumptions'!$C$50</f>
        <v>0</v>
      </c>
      <c r="F11" s="138">
        <f>IFERROR(E11*D11*C11,"")</f>
        <v>0</v>
      </c>
      <c r="G11" s="12"/>
      <c r="H11" s="12"/>
      <c r="I11" s="62" t="str">
        <f>IF(B11="","",B11)</f>
        <v>Per outreach</v>
      </c>
      <c r="J11" s="60">
        <f>IF(C11="","",(C11*'1. Assumptions'!$C$48))</f>
        <v>0</v>
      </c>
      <c r="K11" s="70">
        <f>IF(D11="","",D11)</f>
        <v>0</v>
      </c>
      <c r="L11" s="142">
        <f>E11</f>
        <v>0</v>
      </c>
      <c r="M11" s="138">
        <f>IFERROR(L11*K11*J11,"")</f>
        <v>0</v>
      </c>
      <c r="P11" s="258"/>
      <c r="Q11" s="2"/>
    </row>
    <row r="12" spans="1:17" x14ac:dyDescent="0.25">
      <c r="A12" s="117" t="str">
        <f>'1. Assumptions'!A54</f>
        <v>Trained vaccinators</v>
      </c>
      <c r="B12" s="95" t="str">
        <f>"Per"&amp;" "&amp;'1. Assumptions'!B54</f>
        <v>Per outreach</v>
      </c>
      <c r="C12" s="64">
        <f>'1. Assumptions'!C54</f>
        <v>0</v>
      </c>
      <c r="D12" s="72">
        <f>'1. Assumptions'!E54</f>
        <v>0</v>
      </c>
      <c r="E12" s="70">
        <f>'1. Assumptions'!$C$50</f>
        <v>0</v>
      </c>
      <c r="F12" s="139">
        <f t="shared" ref="F12:F15" si="0">IFERROR(E12*D12*C12,"")</f>
        <v>0</v>
      </c>
      <c r="G12" s="12"/>
      <c r="H12" s="12"/>
      <c r="I12" s="62" t="str">
        <f t="shared" ref="I12:I15" si="1">IF(B12="","",B12)</f>
        <v>Per outreach</v>
      </c>
      <c r="J12" s="60">
        <f>IF(C12="","",(C12*'1. Assumptions'!$C$48))</f>
        <v>0</v>
      </c>
      <c r="K12" s="70">
        <f t="shared" ref="K12:K15" si="2">IF(D12="","",D12)</f>
        <v>0</v>
      </c>
      <c r="L12" s="142">
        <f t="shared" ref="L12:L15" si="3">E12</f>
        <v>0</v>
      </c>
      <c r="M12" s="79">
        <f t="shared" ref="M12:M15" si="4">IFERROR(L12*K12*J12,"")</f>
        <v>0</v>
      </c>
      <c r="P12" s="259"/>
      <c r="Q12" s="2"/>
    </row>
    <row r="13" spans="1:17" x14ac:dyDescent="0.25">
      <c r="A13" s="117" t="str">
        <f>'1. Assumptions'!A55</f>
        <v>Assistant</v>
      </c>
      <c r="B13" s="95" t="str">
        <f>"Per"&amp;" "&amp;'1. Assumptions'!B55</f>
        <v>Per outreach</v>
      </c>
      <c r="C13" s="64">
        <f>'1. Assumptions'!C55</f>
        <v>0</v>
      </c>
      <c r="D13" s="72">
        <f>'1. Assumptions'!E55</f>
        <v>0</v>
      </c>
      <c r="E13" s="70">
        <f>'1. Assumptions'!$C$50</f>
        <v>0</v>
      </c>
      <c r="F13" s="139">
        <f t="shared" si="0"/>
        <v>0</v>
      </c>
      <c r="G13" s="12"/>
      <c r="H13" s="12"/>
      <c r="I13" s="62" t="str">
        <f t="shared" si="1"/>
        <v>Per outreach</v>
      </c>
      <c r="J13" s="60">
        <f>IF(C13="","",(C13*'1. Assumptions'!$C$48))</f>
        <v>0</v>
      </c>
      <c r="K13" s="70">
        <f t="shared" si="2"/>
        <v>0</v>
      </c>
      <c r="L13" s="142">
        <f t="shared" si="3"/>
        <v>0</v>
      </c>
      <c r="M13" s="79">
        <f t="shared" si="4"/>
        <v>0</v>
      </c>
      <c r="P13" s="259"/>
      <c r="Q13" s="2"/>
    </row>
    <row r="14" spans="1:17" x14ac:dyDescent="0.25">
      <c r="A14" s="117" t="str">
        <f>'1. Assumptions'!A56</f>
        <v>Social mobilizers</v>
      </c>
      <c r="B14" s="95" t="str">
        <f>"Per"&amp;" "&amp;'1. Assumptions'!B56</f>
        <v>Per outreach</v>
      </c>
      <c r="C14" s="64">
        <f>'1. Assumptions'!C56</f>
        <v>0</v>
      </c>
      <c r="D14" s="72">
        <f>'1. Assumptions'!E56</f>
        <v>0</v>
      </c>
      <c r="E14" s="70">
        <f>'1. Assumptions'!$C$50</f>
        <v>0</v>
      </c>
      <c r="F14" s="139">
        <f t="shared" si="0"/>
        <v>0</v>
      </c>
      <c r="G14" s="12"/>
      <c r="H14" s="12"/>
      <c r="I14" s="62" t="str">
        <f t="shared" si="1"/>
        <v>Per outreach</v>
      </c>
      <c r="J14" s="60">
        <f>IF(C14="","",(C14*'1. Assumptions'!$C$48))</f>
        <v>0</v>
      </c>
      <c r="K14" s="70">
        <f t="shared" si="2"/>
        <v>0</v>
      </c>
      <c r="L14" s="142">
        <f t="shared" si="3"/>
        <v>0</v>
      </c>
      <c r="M14" s="79">
        <f t="shared" si="4"/>
        <v>0</v>
      </c>
      <c r="P14" s="259"/>
      <c r="Q14" s="2"/>
    </row>
    <row r="15" spans="1:17" ht="12.6" thickBot="1" x14ac:dyDescent="0.3">
      <c r="A15" s="117" t="str">
        <f>'1. Assumptions'!A57</f>
        <v>Driver</v>
      </c>
      <c r="B15" s="95" t="str">
        <f>"Per"&amp;" "&amp;'1. Assumptions'!B57</f>
        <v>Per outreach</v>
      </c>
      <c r="C15" s="64">
        <f>'1. Assumptions'!C57</f>
        <v>0</v>
      </c>
      <c r="D15" s="72">
        <f>'1. Assumptions'!E57</f>
        <v>0</v>
      </c>
      <c r="E15" s="70">
        <f>'1. Assumptions'!$C$50</f>
        <v>0</v>
      </c>
      <c r="F15" s="139">
        <f t="shared" si="0"/>
        <v>0</v>
      </c>
      <c r="G15" s="12"/>
      <c r="H15" s="12"/>
      <c r="I15" s="62" t="str">
        <f t="shared" si="1"/>
        <v>Per outreach</v>
      </c>
      <c r="J15" s="60">
        <f>IF(C15="","",(C15*'1. Assumptions'!$C$48))</f>
        <v>0</v>
      </c>
      <c r="K15" s="70">
        <f t="shared" si="2"/>
        <v>0</v>
      </c>
      <c r="L15" s="142">
        <f t="shared" si="3"/>
        <v>0</v>
      </c>
      <c r="M15" s="79">
        <f t="shared" si="4"/>
        <v>0</v>
      </c>
      <c r="P15" s="259"/>
      <c r="Q15" s="2"/>
    </row>
    <row r="16" spans="1:17" ht="12.6" thickBot="1" x14ac:dyDescent="0.3">
      <c r="A16" s="22" t="s">
        <v>204</v>
      </c>
      <c r="B16" s="30"/>
      <c r="C16" s="23"/>
      <c r="D16" s="73"/>
      <c r="E16" s="74"/>
      <c r="F16" s="80">
        <f>SUM(F11:F15)</f>
        <v>0</v>
      </c>
      <c r="G16" s="141"/>
      <c r="H16" s="141"/>
      <c r="I16" s="137"/>
      <c r="J16" s="23"/>
      <c r="K16" s="23"/>
      <c r="L16" s="23"/>
      <c r="M16" s="80">
        <f>SUM(M11:M15)</f>
        <v>0</v>
      </c>
      <c r="N16" s="1"/>
      <c r="O16" s="3"/>
      <c r="P16" s="260"/>
    </row>
    <row r="17" spans="1:17" s="2" customFormat="1" ht="3.75" customHeight="1" thickBot="1" x14ac:dyDescent="0.3">
      <c r="A17" s="102"/>
      <c r="B17" s="102"/>
      <c r="C17" s="12"/>
      <c r="D17" s="120"/>
      <c r="E17" s="12"/>
      <c r="F17" s="118"/>
      <c r="G17" s="12"/>
      <c r="H17" s="12"/>
      <c r="I17" s="12"/>
      <c r="J17" s="12"/>
      <c r="K17" s="12"/>
      <c r="L17" s="12"/>
      <c r="P17" s="133"/>
    </row>
    <row r="18" spans="1:17" ht="15" customHeight="1" x14ac:dyDescent="0.25">
      <c r="B18" s="384" t="s">
        <v>116</v>
      </c>
      <c r="C18" s="385"/>
      <c r="D18" s="385"/>
      <c r="E18" s="385"/>
      <c r="F18" s="385"/>
      <c r="G18" s="386"/>
      <c r="H18" s="2"/>
      <c r="I18" s="384" t="s">
        <v>14</v>
      </c>
      <c r="J18" s="385"/>
      <c r="K18" s="385"/>
      <c r="L18" s="385"/>
      <c r="M18" s="385"/>
      <c r="N18" s="386"/>
      <c r="O18" s="143"/>
      <c r="P18" s="409" t="s">
        <v>6</v>
      </c>
    </row>
    <row r="19" spans="1:17" ht="15" customHeight="1" thickBot="1" x14ac:dyDescent="0.3">
      <c r="B19" s="418"/>
      <c r="C19" s="419"/>
      <c r="D19" s="419"/>
      <c r="E19" s="419"/>
      <c r="F19" s="419"/>
      <c r="G19" s="420"/>
      <c r="H19" s="12"/>
      <c r="I19" s="387"/>
      <c r="J19" s="388"/>
      <c r="K19" s="388"/>
      <c r="L19" s="388"/>
      <c r="M19" s="388"/>
      <c r="N19" s="389"/>
      <c r="O19" s="143"/>
      <c r="P19" s="410"/>
    </row>
    <row r="20" spans="1:17" ht="36.6" thickBot="1" x14ac:dyDescent="0.3">
      <c r="B20" s="110" t="s">
        <v>10</v>
      </c>
      <c r="C20" s="111" t="s">
        <v>12</v>
      </c>
      <c r="D20" s="135" t="s">
        <v>134</v>
      </c>
      <c r="E20" s="135" t="s">
        <v>135</v>
      </c>
      <c r="F20" s="115" t="s">
        <v>255</v>
      </c>
      <c r="G20" s="112" t="s">
        <v>13</v>
      </c>
      <c r="H20" s="12"/>
      <c r="I20" s="25" t="s">
        <v>10</v>
      </c>
      <c r="J20" s="26" t="s">
        <v>12</v>
      </c>
      <c r="K20" s="113" t="s">
        <v>134</v>
      </c>
      <c r="L20" s="113" t="s">
        <v>135</v>
      </c>
      <c r="M20" s="113" t="s">
        <v>133</v>
      </c>
      <c r="N20" s="114" t="s">
        <v>13</v>
      </c>
      <c r="P20" s="411"/>
      <c r="Q20" s="2"/>
    </row>
    <row r="21" spans="1:17" s="7" customFormat="1" ht="12.6" thickBot="1" x14ac:dyDescent="0.3">
      <c r="A21" s="91" t="s">
        <v>99</v>
      </c>
      <c r="B21" s="245"/>
      <c r="C21" s="245"/>
      <c r="D21" s="245"/>
      <c r="E21" s="245"/>
      <c r="F21" s="245"/>
      <c r="G21" s="245"/>
      <c r="H21" s="245"/>
      <c r="I21" s="245"/>
      <c r="J21" s="245"/>
      <c r="K21" s="245"/>
      <c r="L21" s="245"/>
      <c r="M21" s="245"/>
      <c r="N21" s="245"/>
      <c r="O21" s="245"/>
      <c r="P21" s="257"/>
      <c r="Q21" s="17"/>
    </row>
    <row r="22" spans="1:17" s="3" customFormat="1" x14ac:dyDescent="0.25">
      <c r="A22" s="117" t="str">
        <f t="shared" ref="A22:C26" si="5">A11</f>
        <v>Supervisor</v>
      </c>
      <c r="B22" s="92" t="str">
        <f t="shared" si="5"/>
        <v>Per outreach</v>
      </c>
      <c r="C22" s="93">
        <f t="shared" si="5"/>
        <v>0</v>
      </c>
      <c r="D22" s="109">
        <f>'1. Assumptions'!F53</f>
        <v>0</v>
      </c>
      <c r="E22" s="109">
        <f>'1. Assumptions'!G53</f>
        <v>0</v>
      </c>
      <c r="F22" s="109">
        <f>'1. Assumptions'!$C$50</f>
        <v>0</v>
      </c>
      <c r="G22" s="138">
        <f>IFERROR(((SUM(D22+E22))*C22*F22),"")</f>
        <v>0</v>
      </c>
      <c r="H22" s="12"/>
      <c r="I22" s="140" t="str">
        <f>IF(B22="","",B22)</f>
        <v>Per outreach</v>
      </c>
      <c r="J22" s="93">
        <f>IF(C22="","",(C22*'1. Assumptions'!$C$48))</f>
        <v>0</v>
      </c>
      <c r="K22" s="155">
        <f>IF(D22="","",D22)</f>
        <v>0</v>
      </c>
      <c r="L22" s="155">
        <f>E22</f>
        <v>0</v>
      </c>
      <c r="M22" s="155">
        <f>F22</f>
        <v>0</v>
      </c>
      <c r="N22" s="138">
        <f>IFERROR(((SUM(K22+L22))*J22*M22),"")</f>
        <v>0</v>
      </c>
      <c r="O22" s="2"/>
      <c r="P22" s="261"/>
      <c r="Q22" s="2"/>
    </row>
    <row r="23" spans="1:17" s="3" customFormat="1" x14ac:dyDescent="0.25">
      <c r="A23" s="117" t="str">
        <f t="shared" si="5"/>
        <v>Trained vaccinators</v>
      </c>
      <c r="B23" s="97" t="str">
        <f t="shared" si="5"/>
        <v>Per outreach</v>
      </c>
      <c r="C23" s="60">
        <f t="shared" si="5"/>
        <v>0</v>
      </c>
      <c r="D23" s="150">
        <f>'1. Assumptions'!F54</f>
        <v>0</v>
      </c>
      <c r="E23" s="150">
        <f>'1. Assumptions'!G54</f>
        <v>0</v>
      </c>
      <c r="F23" s="150">
        <f>'1. Assumptions'!$C$50</f>
        <v>0</v>
      </c>
      <c r="G23" s="79">
        <f t="shared" ref="G23:G26" si="6">IFERROR(((SUM(D23+E23))*C23*F23),"")</f>
        <v>0</v>
      </c>
      <c r="H23" s="12"/>
      <c r="I23" s="62" t="str">
        <f t="shared" ref="I23:I26" si="7">IF(B23="","",B23)</f>
        <v>Per outreach</v>
      </c>
      <c r="J23" s="60">
        <f>IF(C23="","",(C23*'1. Assumptions'!$C$48))</f>
        <v>0</v>
      </c>
      <c r="K23" s="70">
        <f t="shared" ref="K23:K26" si="8">IF(D23="","",D23)</f>
        <v>0</v>
      </c>
      <c r="L23" s="70">
        <f t="shared" ref="L23:M26" si="9">E23</f>
        <v>0</v>
      </c>
      <c r="M23" s="70">
        <f t="shared" si="9"/>
        <v>0</v>
      </c>
      <c r="N23" s="79">
        <f t="shared" ref="N23:N26" si="10">IFERROR(((SUM(K23+L23))*J23*M23),"")</f>
        <v>0</v>
      </c>
      <c r="O23" s="2"/>
      <c r="P23" s="262"/>
      <c r="Q23" s="2"/>
    </row>
    <row r="24" spans="1:17" s="3" customFormat="1" x14ac:dyDescent="0.25">
      <c r="A24" s="117" t="str">
        <f t="shared" si="5"/>
        <v>Assistant</v>
      </c>
      <c r="B24" s="97" t="str">
        <f t="shared" si="5"/>
        <v>Per outreach</v>
      </c>
      <c r="C24" s="60">
        <f t="shared" si="5"/>
        <v>0</v>
      </c>
      <c r="D24" s="150">
        <f>'1. Assumptions'!F55</f>
        <v>0</v>
      </c>
      <c r="E24" s="150">
        <f>'1. Assumptions'!G55</f>
        <v>0</v>
      </c>
      <c r="F24" s="150">
        <f>'1. Assumptions'!$C$50</f>
        <v>0</v>
      </c>
      <c r="G24" s="79">
        <f t="shared" si="6"/>
        <v>0</v>
      </c>
      <c r="H24" s="12"/>
      <c r="I24" s="62" t="str">
        <f t="shared" si="7"/>
        <v>Per outreach</v>
      </c>
      <c r="J24" s="60">
        <f>IF(C24="","",(C24*'1. Assumptions'!$C$48))</f>
        <v>0</v>
      </c>
      <c r="K24" s="70">
        <f t="shared" si="8"/>
        <v>0</v>
      </c>
      <c r="L24" s="70">
        <f t="shared" si="9"/>
        <v>0</v>
      </c>
      <c r="M24" s="70">
        <f t="shared" si="9"/>
        <v>0</v>
      </c>
      <c r="N24" s="79">
        <f t="shared" si="10"/>
        <v>0</v>
      </c>
      <c r="O24" s="2"/>
      <c r="P24" s="262"/>
      <c r="Q24" s="2"/>
    </row>
    <row r="25" spans="1:17" s="3" customFormat="1" x14ac:dyDescent="0.25">
      <c r="A25" s="117" t="str">
        <f t="shared" si="5"/>
        <v>Social mobilizers</v>
      </c>
      <c r="B25" s="97" t="str">
        <f t="shared" si="5"/>
        <v>Per outreach</v>
      </c>
      <c r="C25" s="60">
        <f t="shared" si="5"/>
        <v>0</v>
      </c>
      <c r="D25" s="150">
        <f>'1. Assumptions'!F56</f>
        <v>0</v>
      </c>
      <c r="E25" s="150">
        <f>'1. Assumptions'!G56</f>
        <v>0</v>
      </c>
      <c r="F25" s="150">
        <f>'1. Assumptions'!$C$50</f>
        <v>0</v>
      </c>
      <c r="G25" s="79">
        <f t="shared" si="6"/>
        <v>0</v>
      </c>
      <c r="H25" s="12"/>
      <c r="I25" s="62" t="str">
        <f t="shared" si="7"/>
        <v>Per outreach</v>
      </c>
      <c r="J25" s="60">
        <f>IF(C25="","",(C25*'1. Assumptions'!$C$48))</f>
        <v>0</v>
      </c>
      <c r="K25" s="70">
        <f t="shared" si="8"/>
        <v>0</v>
      </c>
      <c r="L25" s="70">
        <f t="shared" si="9"/>
        <v>0</v>
      </c>
      <c r="M25" s="70">
        <f t="shared" si="9"/>
        <v>0</v>
      </c>
      <c r="N25" s="79">
        <f t="shared" si="10"/>
        <v>0</v>
      </c>
      <c r="O25" s="2"/>
      <c r="P25" s="262"/>
      <c r="Q25" s="2"/>
    </row>
    <row r="26" spans="1:17" s="3" customFormat="1" ht="12.6" thickBot="1" x14ac:dyDescent="0.3">
      <c r="A26" s="117" t="str">
        <f t="shared" si="5"/>
        <v>Driver</v>
      </c>
      <c r="B26" s="98" t="str">
        <f t="shared" si="5"/>
        <v>Per outreach</v>
      </c>
      <c r="C26" s="61">
        <f t="shared" si="5"/>
        <v>0</v>
      </c>
      <c r="D26" s="154">
        <f>'1. Assumptions'!F57</f>
        <v>0</v>
      </c>
      <c r="E26" s="154">
        <f>'1. Assumptions'!G57</f>
        <v>0</v>
      </c>
      <c r="F26" s="154">
        <f>'1. Assumptions'!$C$50</f>
        <v>0</v>
      </c>
      <c r="G26" s="87">
        <f t="shared" si="6"/>
        <v>0</v>
      </c>
      <c r="H26" s="12"/>
      <c r="I26" s="86" t="str">
        <f t="shared" si="7"/>
        <v>Per outreach</v>
      </c>
      <c r="J26" s="61">
        <f>IF(C26="","",(C26*'1. Assumptions'!$C$48))</f>
        <v>0</v>
      </c>
      <c r="K26" s="77">
        <f t="shared" si="8"/>
        <v>0</v>
      </c>
      <c r="L26" s="77">
        <f t="shared" si="9"/>
        <v>0</v>
      </c>
      <c r="M26" s="77">
        <f t="shared" si="9"/>
        <v>0</v>
      </c>
      <c r="N26" s="87">
        <f t="shared" si="10"/>
        <v>0</v>
      </c>
      <c r="O26" s="2"/>
      <c r="P26" s="262"/>
      <c r="Q26" s="2"/>
    </row>
    <row r="27" spans="1:17" ht="12.6" thickBot="1" x14ac:dyDescent="0.3">
      <c r="A27" s="22" t="s">
        <v>205</v>
      </c>
      <c r="B27" s="151"/>
      <c r="C27" s="152"/>
      <c r="D27" s="153"/>
      <c r="E27" s="149"/>
      <c r="F27" s="149"/>
      <c r="G27" s="173">
        <f>SUM(G22:G26)</f>
        <v>0</v>
      </c>
      <c r="H27" s="141"/>
      <c r="I27" s="292"/>
      <c r="J27" s="152"/>
      <c r="K27" s="152"/>
      <c r="L27" s="152"/>
      <c r="M27" s="149"/>
      <c r="N27" s="173">
        <f>SUM(N22:N26)</f>
        <v>0</v>
      </c>
      <c r="O27" s="3"/>
      <c r="P27" s="264"/>
    </row>
    <row r="28" spans="1:17" ht="12.6" thickBot="1" x14ac:dyDescent="0.3">
      <c r="A28" s="22" t="s">
        <v>206</v>
      </c>
      <c r="B28" s="176"/>
      <c r="C28" s="176"/>
      <c r="D28" s="190"/>
      <c r="E28" s="74"/>
      <c r="F28" s="74"/>
      <c r="G28" s="191">
        <f>G27+F16</f>
        <v>0</v>
      </c>
      <c r="H28" s="175"/>
      <c r="I28" s="137"/>
      <c r="J28" s="176"/>
      <c r="K28" s="176"/>
      <c r="L28" s="176"/>
      <c r="M28" s="74"/>
      <c r="N28" s="173">
        <f>N27+M16</f>
        <v>0</v>
      </c>
      <c r="O28" s="3"/>
      <c r="P28" s="264"/>
    </row>
    <row r="29" spans="1:17" s="2" customFormat="1" ht="5.25" customHeight="1" thickBot="1" x14ac:dyDescent="0.3">
      <c r="A29" s="146"/>
      <c r="B29" s="52"/>
      <c r="C29" s="52"/>
      <c r="D29" s="141"/>
      <c r="E29" s="147"/>
      <c r="F29" s="147"/>
      <c r="G29" s="141"/>
      <c r="H29" s="141"/>
      <c r="I29" s="147"/>
      <c r="J29" s="52"/>
      <c r="K29" s="52"/>
      <c r="L29" s="52"/>
      <c r="M29" s="147"/>
      <c r="P29" s="265"/>
    </row>
    <row r="30" spans="1:17" ht="15" customHeight="1" x14ac:dyDescent="0.25">
      <c r="A30" s="146"/>
      <c r="B30" s="384" t="s">
        <v>116</v>
      </c>
      <c r="C30" s="385"/>
      <c r="D30" s="385"/>
      <c r="E30" s="385"/>
      <c r="F30" s="182"/>
      <c r="G30" s="54"/>
      <c r="H30" s="177"/>
      <c r="I30" s="384" t="s">
        <v>14</v>
      </c>
      <c r="J30" s="385"/>
      <c r="K30" s="385"/>
      <c r="L30" s="386"/>
      <c r="M30" s="186"/>
      <c r="N30" s="186"/>
      <c r="O30" s="53"/>
      <c r="P30" s="409" t="s">
        <v>6</v>
      </c>
    </row>
    <row r="31" spans="1:17" ht="15" customHeight="1" x14ac:dyDescent="0.25">
      <c r="A31" s="146"/>
      <c r="B31" s="387"/>
      <c r="C31" s="388"/>
      <c r="D31" s="388"/>
      <c r="E31" s="388"/>
      <c r="F31" s="182"/>
      <c r="G31" s="54"/>
      <c r="H31" s="177"/>
      <c r="I31" s="387"/>
      <c r="J31" s="388"/>
      <c r="K31" s="388"/>
      <c r="L31" s="389"/>
      <c r="M31" s="186"/>
      <c r="N31" s="186"/>
      <c r="O31" s="53"/>
      <c r="P31" s="410"/>
    </row>
    <row r="32" spans="1:17" s="3" customFormat="1" ht="25.5" customHeight="1" thickBot="1" x14ac:dyDescent="0.3">
      <c r="B32" s="25" t="s">
        <v>10</v>
      </c>
      <c r="C32" s="26" t="s">
        <v>12</v>
      </c>
      <c r="D32" s="26" t="s">
        <v>11</v>
      </c>
      <c r="E32" s="121" t="s">
        <v>13</v>
      </c>
      <c r="F32" s="182"/>
      <c r="G32" s="54"/>
      <c r="H32" s="54"/>
      <c r="I32" s="25" t="s">
        <v>10</v>
      </c>
      <c r="J32" s="26" t="s">
        <v>12</v>
      </c>
      <c r="K32" s="26" t="s">
        <v>11</v>
      </c>
      <c r="L32" s="114" t="s">
        <v>13</v>
      </c>
      <c r="M32" s="186"/>
      <c r="N32" s="186"/>
      <c r="O32" s="53"/>
      <c r="P32" s="411"/>
    </row>
    <row r="33" spans="1:17" s="7" customFormat="1" ht="12.6" thickBot="1" x14ac:dyDescent="0.3">
      <c r="A33" s="91" t="s">
        <v>207</v>
      </c>
      <c r="B33" s="161"/>
      <c r="C33" s="161"/>
      <c r="D33" s="161"/>
      <c r="E33" s="161"/>
      <c r="F33" s="183"/>
      <c r="G33" s="178"/>
      <c r="H33" s="178"/>
      <c r="I33" s="166"/>
      <c r="J33" s="167"/>
      <c r="K33" s="167"/>
      <c r="L33" s="168"/>
      <c r="M33" s="178"/>
      <c r="N33" s="178"/>
      <c r="O33" s="178"/>
      <c r="P33" s="257"/>
      <c r="Q33" s="17"/>
    </row>
    <row r="34" spans="1:17" s="2" customFormat="1" x14ac:dyDescent="0.25">
      <c r="A34" s="144" t="s">
        <v>273</v>
      </c>
      <c r="B34" s="100"/>
      <c r="C34" s="48"/>
      <c r="D34" s="48"/>
      <c r="E34" s="156">
        <f>IFERROR(D34*C34,"")</f>
        <v>0</v>
      </c>
      <c r="F34" s="182"/>
      <c r="G34" s="54"/>
      <c r="H34" s="179"/>
      <c r="I34" s="140" t="str">
        <f>IF(B34="","",B34)</f>
        <v/>
      </c>
      <c r="J34" s="93" t="str">
        <f>IF(C34="","",(C34*'1. Assumptions'!$C$48))</f>
        <v/>
      </c>
      <c r="K34" s="155" t="str">
        <f>IF(D34="","",D34)</f>
        <v/>
      </c>
      <c r="L34" s="138" t="str">
        <f>IFERROR(K34*J34,"")</f>
        <v/>
      </c>
      <c r="M34" s="179"/>
      <c r="N34" s="179"/>
      <c r="O34" s="54"/>
      <c r="P34" s="262"/>
    </row>
    <row r="35" spans="1:17" s="2" customFormat="1" x14ac:dyDescent="0.25">
      <c r="A35" s="102" t="s">
        <v>15</v>
      </c>
      <c r="B35" s="293"/>
      <c r="C35" s="84"/>
      <c r="D35" s="84"/>
      <c r="E35" s="79">
        <f>IFERROR(D35*C35,"")</f>
        <v>0</v>
      </c>
      <c r="F35" s="182"/>
      <c r="G35" s="54"/>
      <c r="H35" s="179"/>
      <c r="I35" s="62" t="str">
        <f>IF(B35="","",B35)</f>
        <v/>
      </c>
      <c r="J35" s="60" t="str">
        <f>IF(C35="","",(C35*'1. Assumptions'!$C$48))</f>
        <v/>
      </c>
      <c r="K35" s="70" t="str">
        <f>IF(D35="","",D35)</f>
        <v/>
      </c>
      <c r="L35" s="79" t="str">
        <f>IFERROR(K35*J35,"")</f>
        <v/>
      </c>
      <c r="M35" s="179"/>
      <c r="N35" s="179"/>
      <c r="O35" s="54"/>
      <c r="P35" s="262"/>
    </row>
    <row r="36" spans="1:17" s="2" customFormat="1" ht="12.6" thickBot="1" x14ac:dyDescent="0.3">
      <c r="A36" s="99" t="s">
        <v>17</v>
      </c>
      <c r="B36" s="101"/>
      <c r="C36" s="9"/>
      <c r="D36" s="76"/>
      <c r="E36" s="87">
        <f>IFERROR(D36*C36,"")</f>
        <v>0</v>
      </c>
      <c r="F36" s="182"/>
      <c r="G36" s="54"/>
      <c r="H36" s="179"/>
      <c r="I36" s="86" t="str">
        <f>IF(B36="","",B36)</f>
        <v/>
      </c>
      <c r="J36" s="61" t="str">
        <f>IF(C36="","",(C36*'1. Assumptions'!$C$48))</f>
        <v/>
      </c>
      <c r="K36" s="77" t="str">
        <f>IF(D36="","",D36)</f>
        <v/>
      </c>
      <c r="L36" s="87" t="str">
        <f>IFERROR(K36*J36,"")</f>
        <v/>
      </c>
      <c r="M36" s="179"/>
      <c r="N36" s="179"/>
      <c r="O36" s="54"/>
      <c r="P36" s="262"/>
    </row>
    <row r="37" spans="1:17" ht="12.6" thickBot="1" x14ac:dyDescent="0.3">
      <c r="A37" s="22" t="s">
        <v>210</v>
      </c>
      <c r="B37" s="23"/>
      <c r="C37" s="23"/>
      <c r="D37" s="73"/>
      <c r="E37" s="80">
        <f>SUM(E34:E36)</f>
        <v>0</v>
      </c>
      <c r="F37" s="184"/>
      <c r="G37" s="177"/>
      <c r="H37" s="177"/>
      <c r="I37" s="137"/>
      <c r="J37" s="23"/>
      <c r="K37" s="23"/>
      <c r="L37" s="185">
        <f>SUM(L34:L36)</f>
        <v>0</v>
      </c>
      <c r="M37" s="180"/>
      <c r="N37" s="177"/>
      <c r="O37" s="53"/>
      <c r="P37" s="266"/>
    </row>
    <row r="38" spans="1:17" s="2" customFormat="1" ht="5.25" customHeight="1" thickBot="1" x14ac:dyDescent="0.3">
      <c r="A38" s="85"/>
      <c r="B38" s="102"/>
      <c r="C38" s="12"/>
      <c r="D38" s="12"/>
      <c r="E38" s="118"/>
      <c r="F38" s="12"/>
      <c r="G38" s="12"/>
      <c r="H38" s="102"/>
      <c r="I38" s="12"/>
      <c r="J38" s="12"/>
      <c r="K38" s="118"/>
      <c r="L38" s="118"/>
      <c r="M38" s="102"/>
      <c r="N38" s="102"/>
      <c r="O38" s="12"/>
      <c r="P38" s="265"/>
    </row>
    <row r="39" spans="1:17" ht="15" customHeight="1" x14ac:dyDescent="0.25">
      <c r="A39" s="146"/>
      <c r="B39" s="384" t="s">
        <v>116</v>
      </c>
      <c r="C39" s="385"/>
      <c r="D39" s="385"/>
      <c r="E39" s="385"/>
      <c r="F39" s="182"/>
      <c r="G39" s="54"/>
      <c r="H39" s="177"/>
      <c r="I39" s="384" t="s">
        <v>14</v>
      </c>
      <c r="J39" s="385"/>
      <c r="K39" s="385"/>
      <c r="L39" s="386"/>
      <c r="M39" s="186"/>
      <c r="N39" s="186"/>
      <c r="O39" s="53"/>
      <c r="P39" s="409" t="s">
        <v>6</v>
      </c>
    </row>
    <row r="40" spans="1:17" ht="15" customHeight="1" x14ac:dyDescent="0.25">
      <c r="A40" s="146"/>
      <c r="B40" s="387"/>
      <c r="C40" s="388"/>
      <c r="D40" s="388"/>
      <c r="E40" s="388"/>
      <c r="F40" s="182"/>
      <c r="G40" s="54"/>
      <c r="H40" s="177"/>
      <c r="I40" s="387"/>
      <c r="J40" s="388"/>
      <c r="K40" s="388"/>
      <c r="L40" s="389"/>
      <c r="M40" s="186"/>
      <c r="N40" s="186"/>
      <c r="O40" s="53"/>
      <c r="P40" s="410"/>
    </row>
    <row r="41" spans="1:17" s="3" customFormat="1" ht="25.5" customHeight="1" thickBot="1" x14ac:dyDescent="0.3">
      <c r="B41" s="25" t="s">
        <v>10</v>
      </c>
      <c r="C41" s="26" t="s">
        <v>12</v>
      </c>
      <c r="D41" s="26" t="s">
        <v>11</v>
      </c>
      <c r="E41" s="121" t="s">
        <v>13</v>
      </c>
      <c r="F41" s="182"/>
      <c r="G41" s="54"/>
      <c r="H41" s="54"/>
      <c r="I41" s="25" t="s">
        <v>10</v>
      </c>
      <c r="J41" s="26" t="s">
        <v>12</v>
      </c>
      <c r="K41" s="26" t="s">
        <v>11</v>
      </c>
      <c r="L41" s="114" t="s">
        <v>13</v>
      </c>
      <c r="M41" s="186"/>
      <c r="N41" s="186"/>
      <c r="O41" s="53"/>
      <c r="P41" s="411"/>
    </row>
    <row r="42" spans="1:17" s="7" customFormat="1" ht="12.6" thickBot="1" x14ac:dyDescent="0.3">
      <c r="A42" s="91" t="s">
        <v>208</v>
      </c>
      <c r="B42" s="245"/>
      <c r="C42" s="245"/>
      <c r="D42" s="245"/>
      <c r="E42" s="246"/>
      <c r="F42" s="183"/>
      <c r="G42" s="178"/>
      <c r="H42" s="178"/>
      <c r="I42" s="91"/>
      <c r="J42" s="245"/>
      <c r="K42" s="245"/>
      <c r="L42" s="246"/>
      <c r="M42" s="178"/>
      <c r="N42" s="178"/>
      <c r="O42" s="178"/>
      <c r="P42" s="257" t="s">
        <v>253</v>
      </c>
      <c r="Q42" s="17"/>
    </row>
    <row r="43" spans="1:17" s="3" customFormat="1" x14ac:dyDescent="0.25">
      <c r="A43" s="103" t="s">
        <v>19</v>
      </c>
      <c r="B43" s="100"/>
      <c r="C43" s="201"/>
      <c r="D43" s="201"/>
      <c r="E43" s="156">
        <f t="shared" ref="E43:E48" si="11">IFERROR(D43*C43,"")</f>
        <v>0</v>
      </c>
      <c r="F43" s="182"/>
      <c r="G43" s="54"/>
      <c r="H43" s="179"/>
      <c r="I43" s="140" t="str">
        <f t="shared" ref="I43:I48" si="12">IF(B43="","",B43)</f>
        <v/>
      </c>
      <c r="J43" s="155" t="str">
        <f>IF(C43="","",(C43*'1. Assumptions'!$C$48))</f>
        <v/>
      </c>
      <c r="K43" s="219" t="str">
        <f t="shared" ref="K43:K48" si="13">IF(D43="","",D43)</f>
        <v/>
      </c>
      <c r="L43" s="138" t="str">
        <f t="shared" ref="L43:L48" si="14">IFERROR(K43*J43,"")</f>
        <v/>
      </c>
      <c r="M43" s="179"/>
      <c r="N43" s="179"/>
      <c r="O43" s="54"/>
      <c r="P43" s="262" t="s">
        <v>190</v>
      </c>
      <c r="Q43" s="2"/>
    </row>
    <row r="44" spans="1:17" s="3" customFormat="1" x14ac:dyDescent="0.25">
      <c r="A44" s="104" t="s">
        <v>20</v>
      </c>
      <c r="B44" s="106"/>
      <c r="C44" s="8"/>
      <c r="D44" s="71"/>
      <c r="E44" s="142">
        <f t="shared" si="11"/>
        <v>0</v>
      </c>
      <c r="F44" s="182"/>
      <c r="G44" s="54"/>
      <c r="H44" s="54"/>
      <c r="I44" s="62" t="str">
        <f t="shared" si="12"/>
        <v/>
      </c>
      <c r="J44" s="70" t="str">
        <f>IF(C44="","",(C44*'1. Assumptions'!$C$48))</f>
        <v/>
      </c>
      <c r="K44" s="70" t="str">
        <f t="shared" si="13"/>
        <v/>
      </c>
      <c r="L44" s="79" t="str">
        <f t="shared" si="14"/>
        <v/>
      </c>
      <c r="M44" s="54"/>
      <c r="N44" s="54"/>
      <c r="O44" s="53"/>
      <c r="P44" s="262"/>
      <c r="Q44" s="2"/>
    </row>
    <row r="45" spans="1:17" s="3" customFormat="1" x14ac:dyDescent="0.25">
      <c r="A45" s="104" t="s">
        <v>21</v>
      </c>
      <c r="B45" s="106"/>
      <c r="C45" s="8"/>
      <c r="D45" s="71"/>
      <c r="E45" s="142">
        <f t="shared" si="11"/>
        <v>0</v>
      </c>
      <c r="F45" s="182"/>
      <c r="G45" s="54"/>
      <c r="H45" s="54"/>
      <c r="I45" s="62" t="str">
        <f t="shared" si="12"/>
        <v/>
      </c>
      <c r="J45" s="70" t="str">
        <f>IF(C45="","",(C45*'1. Assumptions'!$C$48))</f>
        <v/>
      </c>
      <c r="K45" s="70" t="str">
        <f t="shared" si="13"/>
        <v/>
      </c>
      <c r="L45" s="79" t="str">
        <f t="shared" si="14"/>
        <v/>
      </c>
      <c r="M45" s="54"/>
      <c r="N45" s="54"/>
      <c r="O45" s="53"/>
      <c r="P45" s="262"/>
      <c r="Q45" s="2"/>
    </row>
    <row r="46" spans="1:17" s="3" customFormat="1" x14ac:dyDescent="0.25">
      <c r="A46" s="104" t="s">
        <v>22</v>
      </c>
      <c r="B46" s="106"/>
      <c r="C46" s="8"/>
      <c r="D46" s="71"/>
      <c r="E46" s="142">
        <f t="shared" si="11"/>
        <v>0</v>
      </c>
      <c r="F46" s="182"/>
      <c r="G46" s="54"/>
      <c r="H46" s="54"/>
      <c r="I46" s="62" t="str">
        <f t="shared" si="12"/>
        <v/>
      </c>
      <c r="J46" s="70" t="str">
        <f>IF(C46="","",(C46*'1. Assumptions'!$C$48))</f>
        <v/>
      </c>
      <c r="K46" s="70" t="str">
        <f t="shared" si="13"/>
        <v/>
      </c>
      <c r="L46" s="79" t="str">
        <f t="shared" si="14"/>
        <v/>
      </c>
      <c r="M46" s="54"/>
      <c r="N46" s="54"/>
      <c r="O46" s="53"/>
      <c r="P46" s="262" t="s">
        <v>188</v>
      </c>
      <c r="Q46" s="2"/>
    </row>
    <row r="47" spans="1:17" s="3" customFormat="1" x14ac:dyDescent="0.25">
      <c r="A47" s="104" t="s">
        <v>23</v>
      </c>
      <c r="B47" s="106"/>
      <c r="C47" s="8"/>
      <c r="D47" s="71"/>
      <c r="E47" s="142">
        <f t="shared" si="11"/>
        <v>0</v>
      </c>
      <c r="F47" s="182"/>
      <c r="G47" s="54"/>
      <c r="H47" s="54"/>
      <c r="I47" s="62" t="str">
        <f t="shared" si="12"/>
        <v/>
      </c>
      <c r="J47" s="70" t="str">
        <f>IF(C47="","",(C47*'1. Assumptions'!$C$48))</f>
        <v/>
      </c>
      <c r="K47" s="70" t="str">
        <f t="shared" si="13"/>
        <v/>
      </c>
      <c r="L47" s="79" t="str">
        <f t="shared" si="14"/>
        <v/>
      </c>
      <c r="M47" s="54"/>
      <c r="N47" s="54"/>
      <c r="O47" s="53"/>
      <c r="P47" s="262" t="s">
        <v>189</v>
      </c>
      <c r="Q47" s="2"/>
    </row>
    <row r="48" spans="1:17" s="3" customFormat="1" ht="24.6" thickBot="1" x14ac:dyDescent="0.3">
      <c r="A48" s="105" t="s">
        <v>24</v>
      </c>
      <c r="B48" s="108"/>
      <c r="C48" s="9"/>
      <c r="D48" s="76"/>
      <c r="E48" s="181">
        <f t="shared" si="11"/>
        <v>0</v>
      </c>
      <c r="F48" s="182"/>
      <c r="G48" s="54"/>
      <c r="H48" s="54"/>
      <c r="I48" s="86" t="str">
        <f t="shared" si="12"/>
        <v/>
      </c>
      <c r="J48" s="77" t="str">
        <f>IF(C48="","",(C48*'1. Assumptions'!$C$48))</f>
        <v/>
      </c>
      <c r="K48" s="77" t="str">
        <f t="shared" si="13"/>
        <v/>
      </c>
      <c r="L48" s="87" t="str">
        <f t="shared" si="14"/>
        <v/>
      </c>
      <c r="M48" s="54"/>
      <c r="N48" s="54"/>
      <c r="O48" s="54"/>
      <c r="P48" s="262" t="s">
        <v>189</v>
      </c>
      <c r="Q48" s="2"/>
    </row>
    <row r="49" spans="1:17" ht="12.6" thickBot="1" x14ac:dyDescent="0.3">
      <c r="A49" s="22" t="s">
        <v>209</v>
      </c>
      <c r="B49" s="23"/>
      <c r="C49" s="23"/>
      <c r="D49" s="73"/>
      <c r="E49" s="80">
        <f>SUM(E43:E48)</f>
        <v>0</v>
      </c>
      <c r="F49" s="184"/>
      <c r="G49" s="177"/>
      <c r="H49" s="177"/>
      <c r="I49" s="137"/>
      <c r="J49" s="23"/>
      <c r="K49" s="23"/>
      <c r="L49" s="80">
        <f>SUM(L43:L48)</f>
        <v>0</v>
      </c>
      <c r="M49" s="180"/>
      <c r="N49" s="177"/>
      <c r="O49" s="53"/>
      <c r="P49" s="264"/>
    </row>
    <row r="50" spans="1:17" s="2" customFormat="1" ht="5.25" customHeight="1" thickBot="1" x14ac:dyDescent="0.3">
      <c r="A50" s="85"/>
      <c r="B50" s="102"/>
      <c r="C50" s="12"/>
      <c r="D50" s="12"/>
      <c r="E50" s="118"/>
      <c r="F50" s="12"/>
      <c r="G50" s="12"/>
      <c r="H50" s="102"/>
      <c r="I50" s="12"/>
      <c r="J50" s="12"/>
      <c r="K50" s="118"/>
      <c r="L50" s="118"/>
      <c r="M50" s="102"/>
      <c r="N50" s="102"/>
      <c r="O50" s="12"/>
      <c r="P50" s="265"/>
    </row>
    <row r="51" spans="1:17" ht="15" customHeight="1" x14ac:dyDescent="0.25">
      <c r="A51" s="146"/>
      <c r="B51" s="384" t="s">
        <v>116</v>
      </c>
      <c r="C51" s="385"/>
      <c r="D51" s="385"/>
      <c r="E51" s="385"/>
      <c r="F51" s="182"/>
      <c r="G51" s="54"/>
      <c r="H51" s="177"/>
      <c r="I51" s="384" t="s">
        <v>14</v>
      </c>
      <c r="J51" s="385"/>
      <c r="K51" s="385"/>
      <c r="L51" s="386"/>
      <c r="M51" s="186"/>
      <c r="N51" s="186"/>
      <c r="O51" s="53"/>
      <c r="P51" s="409" t="s">
        <v>6</v>
      </c>
    </row>
    <row r="52" spans="1:17" ht="15" customHeight="1" x14ac:dyDescent="0.25">
      <c r="A52" s="146"/>
      <c r="B52" s="387"/>
      <c r="C52" s="388"/>
      <c r="D52" s="388"/>
      <c r="E52" s="388"/>
      <c r="F52" s="182"/>
      <c r="G52" s="54"/>
      <c r="H52" s="177"/>
      <c r="I52" s="387"/>
      <c r="J52" s="388"/>
      <c r="K52" s="388"/>
      <c r="L52" s="389"/>
      <c r="M52" s="186"/>
      <c r="N52" s="186"/>
      <c r="O52" s="53"/>
      <c r="P52" s="410"/>
    </row>
    <row r="53" spans="1:17" s="3" customFormat="1" ht="25.5" customHeight="1" thickBot="1" x14ac:dyDescent="0.3">
      <c r="B53" s="25" t="s">
        <v>10</v>
      </c>
      <c r="C53" s="26" t="s">
        <v>12</v>
      </c>
      <c r="D53" s="26" t="s">
        <v>11</v>
      </c>
      <c r="E53" s="121" t="s">
        <v>13</v>
      </c>
      <c r="F53" s="182"/>
      <c r="G53" s="54"/>
      <c r="H53" s="54"/>
      <c r="I53" s="25" t="s">
        <v>10</v>
      </c>
      <c r="J53" s="26" t="s">
        <v>12</v>
      </c>
      <c r="K53" s="26" t="s">
        <v>11</v>
      </c>
      <c r="L53" s="114" t="s">
        <v>13</v>
      </c>
      <c r="M53" s="186"/>
      <c r="N53" s="186"/>
      <c r="O53" s="53"/>
      <c r="P53" s="411"/>
    </row>
    <row r="54" spans="1:17" s="7" customFormat="1" ht="12.6" thickBot="1" x14ac:dyDescent="0.3">
      <c r="A54" s="91" t="s">
        <v>211</v>
      </c>
      <c r="B54" s="245"/>
      <c r="C54" s="245"/>
      <c r="D54" s="245"/>
      <c r="E54" s="246"/>
      <c r="F54" s="183"/>
      <c r="G54" s="178"/>
      <c r="H54" s="178"/>
      <c r="I54" s="91"/>
      <c r="J54" s="245"/>
      <c r="K54" s="245"/>
      <c r="L54" s="246"/>
      <c r="M54" s="178"/>
      <c r="N54" s="178"/>
      <c r="O54" s="178"/>
      <c r="P54" s="257" t="s">
        <v>253</v>
      </c>
      <c r="Q54" s="17"/>
    </row>
    <row r="55" spans="1:17" s="3" customFormat="1" ht="24" x14ac:dyDescent="0.25">
      <c r="A55" s="105" t="s">
        <v>25</v>
      </c>
      <c r="B55" s="148"/>
      <c r="C55" s="48"/>
      <c r="D55" s="48"/>
      <c r="E55" s="156">
        <f t="shared" ref="E55:E61" si="15">IFERROR(D55*C55,"")</f>
        <v>0</v>
      </c>
      <c r="F55" s="182"/>
      <c r="G55" s="54"/>
      <c r="H55" s="54"/>
      <c r="I55" s="140" t="str">
        <f t="shared" ref="I55:I61" si="16">IF(B55="","",B55)</f>
        <v/>
      </c>
      <c r="J55" s="155" t="str">
        <f>IF(C55="","",(C55*'1. Assumptions'!$C$48))</f>
        <v/>
      </c>
      <c r="K55" s="155" t="str">
        <f t="shared" ref="K55:K61" si="17">IF(D55="","",D55)</f>
        <v/>
      </c>
      <c r="L55" s="138" t="str">
        <f t="shared" ref="L55:L61" si="18">IFERROR(K55*J55,"")</f>
        <v/>
      </c>
      <c r="M55" s="54"/>
      <c r="N55" s="54"/>
      <c r="O55" s="54"/>
      <c r="P55" s="262"/>
      <c r="Q55" s="2"/>
    </row>
    <row r="56" spans="1:17" s="3" customFormat="1" ht="12.75" customHeight="1" x14ac:dyDescent="0.25">
      <c r="A56" s="105" t="s">
        <v>27</v>
      </c>
      <c r="B56" s="107"/>
      <c r="C56" s="8"/>
      <c r="D56" s="8"/>
      <c r="E56" s="142">
        <f t="shared" si="15"/>
        <v>0</v>
      </c>
      <c r="F56" s="182"/>
      <c r="G56" s="54"/>
      <c r="H56" s="54"/>
      <c r="I56" s="62" t="str">
        <f t="shared" si="16"/>
        <v/>
      </c>
      <c r="J56" s="70" t="str">
        <f>IF(C56="","",(C56*'1. Assumptions'!$C$48))</f>
        <v/>
      </c>
      <c r="K56" s="221" t="str">
        <f t="shared" si="17"/>
        <v/>
      </c>
      <c r="L56" s="79" t="str">
        <f t="shared" si="18"/>
        <v/>
      </c>
      <c r="M56" s="54"/>
      <c r="N56" s="54"/>
      <c r="O56" s="54"/>
      <c r="P56" s="262"/>
      <c r="Q56" s="2"/>
    </row>
    <row r="57" spans="1:17" s="3" customFormat="1" ht="12.75" customHeight="1" x14ac:dyDescent="0.25">
      <c r="A57" s="105" t="s">
        <v>28</v>
      </c>
      <c r="B57" s="107"/>
      <c r="C57" s="71"/>
      <c r="D57" s="8"/>
      <c r="E57" s="142">
        <f t="shared" si="15"/>
        <v>0</v>
      </c>
      <c r="F57" s="182"/>
      <c r="G57" s="54"/>
      <c r="H57" s="54"/>
      <c r="I57" s="62" t="str">
        <f t="shared" si="16"/>
        <v/>
      </c>
      <c r="J57" s="70" t="str">
        <f>IF(C57="","",(C57*'1. Assumptions'!$C$48))</f>
        <v/>
      </c>
      <c r="K57" s="221" t="str">
        <f t="shared" si="17"/>
        <v/>
      </c>
      <c r="L57" s="79" t="str">
        <f t="shared" si="18"/>
        <v/>
      </c>
      <c r="M57" s="54"/>
      <c r="N57" s="54"/>
      <c r="O57" s="54"/>
      <c r="P57" s="262"/>
      <c r="Q57" s="2"/>
    </row>
    <row r="58" spans="1:17" s="3" customFormat="1" ht="12.75" customHeight="1" x14ac:dyDescent="0.25">
      <c r="A58" s="105" t="s">
        <v>29</v>
      </c>
      <c r="B58" s="107"/>
      <c r="C58" s="220"/>
      <c r="D58" s="8"/>
      <c r="E58" s="142">
        <f t="shared" si="15"/>
        <v>0</v>
      </c>
      <c r="F58" s="182"/>
      <c r="G58" s="54"/>
      <c r="H58" s="54"/>
      <c r="I58" s="62" t="str">
        <f t="shared" si="16"/>
        <v/>
      </c>
      <c r="J58" s="70" t="str">
        <f>IF(C58="","",(C58*'1. Assumptions'!$C$48))</f>
        <v/>
      </c>
      <c r="K58" s="221" t="str">
        <f t="shared" si="17"/>
        <v/>
      </c>
      <c r="L58" s="79" t="str">
        <f t="shared" si="18"/>
        <v/>
      </c>
      <c r="M58" s="54"/>
      <c r="N58" s="54"/>
      <c r="O58" s="54"/>
      <c r="P58" s="262"/>
      <c r="Q58" s="2"/>
    </row>
    <row r="59" spans="1:17" s="3" customFormat="1" ht="12.75" customHeight="1" x14ac:dyDescent="0.25">
      <c r="A59" s="105" t="s">
        <v>31</v>
      </c>
      <c r="B59" s="107"/>
      <c r="C59" s="8"/>
      <c r="D59" s="8"/>
      <c r="E59" s="142">
        <f t="shared" si="15"/>
        <v>0</v>
      </c>
      <c r="F59" s="182"/>
      <c r="G59" s="54"/>
      <c r="H59" s="54"/>
      <c r="I59" s="62" t="str">
        <f t="shared" si="16"/>
        <v/>
      </c>
      <c r="J59" s="70" t="str">
        <f>IF(C59="","",(C59*'1. Assumptions'!$C$48))</f>
        <v/>
      </c>
      <c r="K59" s="221" t="str">
        <f t="shared" si="17"/>
        <v/>
      </c>
      <c r="L59" s="79" t="str">
        <f t="shared" si="18"/>
        <v/>
      </c>
      <c r="M59" s="54"/>
      <c r="N59" s="54"/>
      <c r="O59" s="54"/>
      <c r="P59" s="262"/>
      <c r="Q59" s="2"/>
    </row>
    <row r="60" spans="1:17" s="3" customFormat="1" ht="24" x14ac:dyDescent="0.25">
      <c r="A60" s="105" t="s">
        <v>32</v>
      </c>
      <c r="B60" s="107"/>
      <c r="C60" s="8"/>
      <c r="D60" s="8"/>
      <c r="E60" s="142">
        <f t="shared" si="15"/>
        <v>0</v>
      </c>
      <c r="F60" s="182"/>
      <c r="G60" s="54"/>
      <c r="H60" s="54"/>
      <c r="I60" s="62" t="str">
        <f t="shared" si="16"/>
        <v/>
      </c>
      <c r="J60" s="70" t="str">
        <f>IF(C60="","",(C60*'1. Assumptions'!$C$48))</f>
        <v/>
      </c>
      <c r="K60" s="70" t="str">
        <f t="shared" si="17"/>
        <v/>
      </c>
      <c r="L60" s="79" t="str">
        <f t="shared" si="18"/>
        <v/>
      </c>
      <c r="M60" s="54"/>
      <c r="N60" s="54"/>
      <c r="O60" s="54"/>
      <c r="P60" s="262"/>
      <c r="Q60" s="2"/>
    </row>
    <row r="61" spans="1:17" s="3" customFormat="1" ht="12.75" customHeight="1" thickBot="1" x14ac:dyDescent="0.3">
      <c r="A61" s="105" t="s">
        <v>33</v>
      </c>
      <c r="B61" s="108"/>
      <c r="C61" s="9"/>
      <c r="D61" s="9"/>
      <c r="E61" s="181">
        <f t="shared" si="15"/>
        <v>0</v>
      </c>
      <c r="F61" s="182"/>
      <c r="G61" s="54"/>
      <c r="H61" s="54"/>
      <c r="I61" s="86" t="str">
        <f t="shared" si="16"/>
        <v/>
      </c>
      <c r="J61" s="77" t="str">
        <f>IF(C61="","",(C61*'1. Assumptions'!$C$48))</f>
        <v/>
      </c>
      <c r="K61" s="77" t="str">
        <f t="shared" si="17"/>
        <v/>
      </c>
      <c r="L61" s="87" t="str">
        <f t="shared" si="18"/>
        <v/>
      </c>
      <c r="M61" s="54"/>
      <c r="N61" s="54"/>
      <c r="O61" s="54"/>
      <c r="P61" s="262"/>
      <c r="Q61" s="2"/>
    </row>
    <row r="62" spans="1:17" ht="12.6" thickBot="1" x14ac:dyDescent="0.3">
      <c r="A62" s="22" t="s">
        <v>215</v>
      </c>
      <c r="B62" s="23"/>
      <c r="C62" s="23"/>
      <c r="D62" s="73"/>
      <c r="E62" s="80">
        <f>SUM(E55:E61)</f>
        <v>0</v>
      </c>
      <c r="F62" s="184"/>
      <c r="G62" s="177"/>
      <c r="H62" s="177"/>
      <c r="I62" s="137"/>
      <c r="J62" s="23"/>
      <c r="K62" s="23"/>
      <c r="L62" s="80">
        <f>SUM(L55:L61)</f>
        <v>0</v>
      </c>
      <c r="M62" s="180"/>
      <c r="N62" s="177"/>
      <c r="O62" s="53"/>
      <c r="P62" s="264"/>
    </row>
    <row r="63" spans="1:17" s="2" customFormat="1" ht="5.25" customHeight="1" thickBot="1" x14ac:dyDescent="0.3">
      <c r="A63" s="85"/>
      <c r="B63" s="102"/>
      <c r="C63" s="12"/>
      <c r="D63" s="12"/>
      <c r="E63" s="118"/>
      <c r="F63" s="12"/>
      <c r="G63" s="12"/>
      <c r="H63" s="102"/>
      <c r="I63" s="12"/>
      <c r="J63" s="12"/>
      <c r="K63" s="118"/>
      <c r="L63" s="118"/>
      <c r="M63" s="102"/>
      <c r="N63" s="102"/>
      <c r="O63" s="12"/>
      <c r="P63" s="265"/>
    </row>
    <row r="64" spans="1:17" ht="15" customHeight="1" x14ac:dyDescent="0.25">
      <c r="A64" s="146"/>
      <c r="B64" s="384" t="s">
        <v>116</v>
      </c>
      <c r="C64" s="385"/>
      <c r="D64" s="385"/>
      <c r="E64" s="385"/>
      <c r="F64" s="182"/>
      <c r="G64" s="54"/>
      <c r="H64" s="177"/>
      <c r="I64" s="384" t="s">
        <v>14</v>
      </c>
      <c r="J64" s="385"/>
      <c r="K64" s="385"/>
      <c r="L64" s="386"/>
      <c r="M64" s="186"/>
      <c r="N64" s="186"/>
      <c r="O64" s="53"/>
      <c r="P64" s="409" t="s">
        <v>6</v>
      </c>
    </row>
    <row r="65" spans="1:17" ht="15" customHeight="1" x14ac:dyDescent="0.25">
      <c r="A65" s="146"/>
      <c r="B65" s="387"/>
      <c r="C65" s="388"/>
      <c r="D65" s="388"/>
      <c r="E65" s="388"/>
      <c r="F65" s="182"/>
      <c r="G65" s="54"/>
      <c r="H65" s="177"/>
      <c r="I65" s="387"/>
      <c r="J65" s="388"/>
      <c r="K65" s="388"/>
      <c r="L65" s="389"/>
      <c r="M65" s="186"/>
      <c r="N65" s="186"/>
      <c r="O65" s="53"/>
      <c r="P65" s="410"/>
    </row>
    <row r="66" spans="1:17" s="3" customFormat="1" ht="25.5" customHeight="1" thickBot="1" x14ac:dyDescent="0.3">
      <c r="B66" s="25" t="s">
        <v>10</v>
      </c>
      <c r="C66" s="26" t="s">
        <v>12</v>
      </c>
      <c r="D66" s="26" t="s">
        <v>11</v>
      </c>
      <c r="E66" s="121" t="s">
        <v>13</v>
      </c>
      <c r="F66" s="182"/>
      <c r="G66" s="54"/>
      <c r="H66" s="54"/>
      <c r="I66" s="25" t="s">
        <v>10</v>
      </c>
      <c r="J66" s="26" t="s">
        <v>12</v>
      </c>
      <c r="K66" s="26" t="s">
        <v>11</v>
      </c>
      <c r="L66" s="114" t="s">
        <v>13</v>
      </c>
      <c r="M66" s="186"/>
      <c r="N66" s="186"/>
      <c r="O66" s="53"/>
      <c r="P66" s="411"/>
    </row>
    <row r="67" spans="1:17" s="7" customFormat="1" ht="12.6" thickBot="1" x14ac:dyDescent="0.3">
      <c r="A67" s="91" t="s">
        <v>212</v>
      </c>
      <c r="B67" s="245"/>
      <c r="C67" s="245"/>
      <c r="D67" s="245"/>
      <c r="E67" s="246"/>
      <c r="F67" s="183"/>
      <c r="G67" s="178"/>
      <c r="H67" s="178"/>
      <c r="I67" s="91"/>
      <c r="J67" s="245"/>
      <c r="K67" s="245"/>
      <c r="L67" s="246"/>
      <c r="M67" s="183"/>
      <c r="N67" s="178"/>
      <c r="O67" s="178"/>
      <c r="P67" s="257" t="s">
        <v>253</v>
      </c>
      <c r="Q67" s="17"/>
    </row>
    <row r="68" spans="1:17" s="3" customFormat="1" ht="12.75" customHeight="1" x14ac:dyDescent="0.25">
      <c r="A68" s="105" t="s">
        <v>36</v>
      </c>
      <c r="B68" s="148"/>
      <c r="C68" s="48"/>
      <c r="D68" s="48"/>
      <c r="E68" s="156">
        <f t="shared" ref="E68:E103" si="19">IFERROR(D68*C68,"")</f>
        <v>0</v>
      </c>
      <c r="F68" s="182"/>
      <c r="G68" s="54"/>
      <c r="H68" s="54"/>
      <c r="I68" s="140" t="str">
        <f t="shared" ref="I68:I80" si="20">IF(B68="","",B68)</f>
        <v/>
      </c>
      <c r="J68" s="93" t="str">
        <f>IF(C68="","",(C68*'1. Assumptions'!$C$48))</f>
        <v/>
      </c>
      <c r="K68" s="155" t="str">
        <f t="shared" ref="K68:K80" si="21">IF(D68="","",D68)</f>
        <v/>
      </c>
      <c r="L68" s="138" t="str">
        <f t="shared" ref="L68:L80" si="22">IFERROR(K68*J68,"")</f>
        <v/>
      </c>
      <c r="M68" s="182"/>
      <c r="N68" s="54"/>
      <c r="O68" s="54"/>
      <c r="P68" s="269"/>
      <c r="Q68" s="2"/>
    </row>
    <row r="69" spans="1:17" s="3" customFormat="1" ht="12.75" customHeight="1" x14ac:dyDescent="0.25">
      <c r="A69" s="105" t="s">
        <v>37</v>
      </c>
      <c r="B69" s="107"/>
      <c r="C69" s="8"/>
      <c r="D69" s="8"/>
      <c r="E69" s="142">
        <f t="shared" si="19"/>
        <v>0</v>
      </c>
      <c r="F69" s="182"/>
      <c r="G69" s="54"/>
      <c r="H69" s="54"/>
      <c r="I69" s="62" t="str">
        <f t="shared" si="20"/>
        <v/>
      </c>
      <c r="J69" s="60" t="str">
        <f>IF(C69="","",(C69*'1. Assumptions'!$C$48))</f>
        <v/>
      </c>
      <c r="K69" s="70" t="str">
        <f t="shared" si="21"/>
        <v/>
      </c>
      <c r="L69" s="79" t="str">
        <f t="shared" si="22"/>
        <v/>
      </c>
      <c r="M69" s="182"/>
      <c r="N69" s="54"/>
      <c r="O69" s="54"/>
      <c r="P69" s="269"/>
      <c r="Q69" s="2"/>
    </row>
    <row r="70" spans="1:17" ht="12.75" customHeight="1" x14ac:dyDescent="0.25">
      <c r="A70" s="105" t="s">
        <v>38</v>
      </c>
      <c r="B70" s="107"/>
      <c r="C70" s="8"/>
      <c r="D70" s="8"/>
      <c r="E70" s="142">
        <f t="shared" si="19"/>
        <v>0</v>
      </c>
      <c r="F70" s="182"/>
      <c r="G70" s="54"/>
      <c r="H70" s="54"/>
      <c r="I70" s="62" t="str">
        <f t="shared" si="20"/>
        <v/>
      </c>
      <c r="J70" s="60" t="str">
        <f>IF(C70="","",(C70*'1. Assumptions'!$C$48))</f>
        <v/>
      </c>
      <c r="K70" s="70" t="str">
        <f t="shared" si="21"/>
        <v/>
      </c>
      <c r="L70" s="79" t="str">
        <f t="shared" si="22"/>
        <v/>
      </c>
      <c r="M70" s="182"/>
      <c r="N70" s="54"/>
      <c r="O70" s="54"/>
      <c r="P70" s="269"/>
      <c r="Q70" s="2"/>
    </row>
    <row r="71" spans="1:17" ht="12.75" customHeight="1" x14ac:dyDescent="0.25">
      <c r="A71" s="105" t="s">
        <v>39</v>
      </c>
      <c r="B71" s="107"/>
      <c r="C71" s="8"/>
      <c r="D71" s="8"/>
      <c r="E71" s="142">
        <f t="shared" si="19"/>
        <v>0</v>
      </c>
      <c r="F71" s="182"/>
      <c r="G71" s="54"/>
      <c r="H71" s="54"/>
      <c r="I71" s="62" t="str">
        <f t="shared" si="20"/>
        <v/>
      </c>
      <c r="J71" s="60" t="str">
        <f>IF(C71="","",(C71*'1. Assumptions'!$C$48))</f>
        <v/>
      </c>
      <c r="K71" s="70" t="str">
        <f t="shared" si="21"/>
        <v/>
      </c>
      <c r="L71" s="79" t="str">
        <f t="shared" si="22"/>
        <v/>
      </c>
      <c r="M71" s="182"/>
      <c r="N71" s="54"/>
      <c r="O71" s="54"/>
      <c r="P71" s="269"/>
      <c r="Q71" s="2"/>
    </row>
    <row r="72" spans="1:17" ht="12.75" customHeight="1" x14ac:dyDescent="0.25">
      <c r="A72" s="105" t="s">
        <v>43</v>
      </c>
      <c r="B72" s="107"/>
      <c r="C72" s="8"/>
      <c r="D72" s="8"/>
      <c r="E72" s="142">
        <f t="shared" si="19"/>
        <v>0</v>
      </c>
      <c r="F72" s="182"/>
      <c r="G72" s="54"/>
      <c r="H72" s="54"/>
      <c r="I72" s="62" t="str">
        <f t="shared" si="20"/>
        <v/>
      </c>
      <c r="J72" s="60" t="str">
        <f>IF(C72="","",(C72*'1. Assumptions'!$C$48))</f>
        <v/>
      </c>
      <c r="K72" s="70" t="str">
        <f t="shared" si="21"/>
        <v/>
      </c>
      <c r="L72" s="79" t="str">
        <f t="shared" si="22"/>
        <v/>
      </c>
      <c r="M72" s="182"/>
      <c r="N72" s="54"/>
      <c r="O72" s="54"/>
      <c r="P72" s="269"/>
      <c r="Q72" s="2"/>
    </row>
    <row r="73" spans="1:17" ht="12.75" customHeight="1" x14ac:dyDescent="0.25">
      <c r="A73" s="105" t="s">
        <v>44</v>
      </c>
      <c r="B73" s="107"/>
      <c r="C73" s="8"/>
      <c r="D73" s="8"/>
      <c r="E73" s="142">
        <f t="shared" si="19"/>
        <v>0</v>
      </c>
      <c r="F73" s="182"/>
      <c r="G73" s="54"/>
      <c r="H73" s="54"/>
      <c r="I73" s="62" t="str">
        <f t="shared" si="20"/>
        <v/>
      </c>
      <c r="J73" s="60" t="str">
        <f>IF(C73="","",(C73*'1. Assumptions'!$C$48))</f>
        <v/>
      </c>
      <c r="K73" s="70" t="str">
        <f t="shared" si="21"/>
        <v/>
      </c>
      <c r="L73" s="79" t="str">
        <f t="shared" si="22"/>
        <v/>
      </c>
      <c r="M73" s="182"/>
      <c r="N73" s="54"/>
      <c r="O73" s="54"/>
      <c r="P73" s="269"/>
      <c r="Q73" s="2"/>
    </row>
    <row r="74" spans="1:17" ht="12.75" customHeight="1" x14ac:dyDescent="0.25">
      <c r="A74" s="105" t="s">
        <v>45</v>
      </c>
      <c r="B74" s="107"/>
      <c r="C74" s="8"/>
      <c r="D74" s="8"/>
      <c r="E74" s="142">
        <f t="shared" si="19"/>
        <v>0</v>
      </c>
      <c r="F74" s="182"/>
      <c r="G74" s="54"/>
      <c r="H74" s="54"/>
      <c r="I74" s="62" t="str">
        <f t="shared" si="20"/>
        <v/>
      </c>
      <c r="J74" s="60" t="str">
        <f>IF(C74="","",(C74*'1. Assumptions'!$C$48))</f>
        <v/>
      </c>
      <c r="K74" s="70" t="str">
        <f t="shared" si="21"/>
        <v/>
      </c>
      <c r="L74" s="79" t="str">
        <f t="shared" si="22"/>
        <v/>
      </c>
      <c r="M74" s="182"/>
      <c r="N74" s="54"/>
      <c r="O74" s="54"/>
      <c r="P74" s="269"/>
      <c r="Q74" s="2"/>
    </row>
    <row r="75" spans="1:17" ht="24" x14ac:dyDescent="0.25">
      <c r="A75" s="105" t="s">
        <v>47</v>
      </c>
      <c r="B75" s="107"/>
      <c r="C75" s="8"/>
      <c r="D75" s="8"/>
      <c r="E75" s="142">
        <f t="shared" si="19"/>
        <v>0</v>
      </c>
      <c r="F75" s="182"/>
      <c r="G75" s="54"/>
      <c r="H75" s="54"/>
      <c r="I75" s="62" t="str">
        <f t="shared" si="20"/>
        <v/>
      </c>
      <c r="J75" s="60" t="str">
        <f>IF(C75="","",(C75*'1. Assumptions'!$C$48))</f>
        <v/>
      </c>
      <c r="K75" s="70" t="str">
        <f t="shared" si="21"/>
        <v/>
      </c>
      <c r="L75" s="79" t="str">
        <f t="shared" si="22"/>
        <v/>
      </c>
      <c r="M75" s="182"/>
      <c r="N75" s="54"/>
      <c r="O75" s="54"/>
      <c r="P75" s="269"/>
      <c r="Q75" s="2"/>
    </row>
    <row r="76" spans="1:17" ht="24" x14ac:dyDescent="0.25">
      <c r="A76" s="105" t="s">
        <v>48</v>
      </c>
      <c r="B76" s="107"/>
      <c r="C76" s="8"/>
      <c r="D76" s="8"/>
      <c r="E76" s="142">
        <f t="shared" si="19"/>
        <v>0</v>
      </c>
      <c r="F76" s="182"/>
      <c r="G76" s="54"/>
      <c r="H76" s="54"/>
      <c r="I76" s="62" t="str">
        <f t="shared" si="20"/>
        <v/>
      </c>
      <c r="J76" s="60" t="str">
        <f>IF(C76="","",(C76*'1. Assumptions'!$C$48))</f>
        <v/>
      </c>
      <c r="K76" s="70" t="str">
        <f t="shared" si="21"/>
        <v/>
      </c>
      <c r="L76" s="79" t="str">
        <f t="shared" si="22"/>
        <v/>
      </c>
      <c r="M76" s="182"/>
      <c r="N76" s="54"/>
      <c r="O76" s="54"/>
      <c r="P76" s="269"/>
      <c r="Q76" s="2"/>
    </row>
    <row r="77" spans="1:17" ht="24" x14ac:dyDescent="0.25">
      <c r="A77" s="105" t="s">
        <v>49</v>
      </c>
      <c r="B77" s="107"/>
      <c r="C77" s="8"/>
      <c r="D77" s="8"/>
      <c r="E77" s="142">
        <f t="shared" si="19"/>
        <v>0</v>
      </c>
      <c r="F77" s="182"/>
      <c r="G77" s="54"/>
      <c r="H77" s="54"/>
      <c r="I77" s="62" t="str">
        <f t="shared" si="20"/>
        <v/>
      </c>
      <c r="J77" s="60" t="str">
        <f>IF(C77="","",(C77*'1. Assumptions'!$C$48))</f>
        <v/>
      </c>
      <c r="K77" s="70" t="str">
        <f t="shared" si="21"/>
        <v/>
      </c>
      <c r="L77" s="79" t="str">
        <f t="shared" si="22"/>
        <v/>
      </c>
      <c r="M77" s="182"/>
      <c r="N77" s="54"/>
      <c r="O77" s="54"/>
      <c r="P77" s="269"/>
      <c r="Q77" s="2"/>
    </row>
    <row r="78" spans="1:17" ht="47.25" customHeight="1" x14ac:dyDescent="0.25">
      <c r="A78" s="105" t="s">
        <v>50</v>
      </c>
      <c r="B78" s="107"/>
      <c r="C78" s="8"/>
      <c r="D78" s="8"/>
      <c r="E78" s="142">
        <f t="shared" si="19"/>
        <v>0</v>
      </c>
      <c r="F78" s="182"/>
      <c r="G78" s="54"/>
      <c r="H78" s="54"/>
      <c r="I78" s="62" t="str">
        <f t="shared" si="20"/>
        <v/>
      </c>
      <c r="J78" s="60" t="str">
        <f>IF(C78="","",(C78*'1. Assumptions'!$C$48))</f>
        <v/>
      </c>
      <c r="K78" s="70" t="str">
        <f t="shared" si="21"/>
        <v/>
      </c>
      <c r="L78" s="79" t="str">
        <f t="shared" si="22"/>
        <v/>
      </c>
      <c r="M78" s="182"/>
      <c r="N78" s="54"/>
      <c r="O78" s="54"/>
      <c r="P78" s="269"/>
      <c r="Q78" s="2"/>
    </row>
    <row r="79" spans="1:17" ht="23.25" customHeight="1" x14ac:dyDescent="0.25">
      <c r="A79" s="105" t="s">
        <v>51</v>
      </c>
      <c r="B79" s="107"/>
      <c r="C79" s="8"/>
      <c r="D79" s="8"/>
      <c r="E79" s="142">
        <f t="shared" si="19"/>
        <v>0</v>
      </c>
      <c r="F79" s="182"/>
      <c r="G79" s="54"/>
      <c r="H79" s="54"/>
      <c r="I79" s="62" t="str">
        <f t="shared" si="20"/>
        <v/>
      </c>
      <c r="J79" s="60" t="str">
        <f>IF(C79="","",(C79*'1. Assumptions'!$C$48))</f>
        <v/>
      </c>
      <c r="K79" s="70" t="str">
        <f t="shared" si="21"/>
        <v/>
      </c>
      <c r="L79" s="79" t="str">
        <f t="shared" si="22"/>
        <v/>
      </c>
      <c r="M79" s="182"/>
      <c r="N79" s="54"/>
      <c r="O79" s="54"/>
      <c r="P79" s="269"/>
      <c r="Q79" s="2"/>
    </row>
    <row r="80" spans="1:17" ht="13.5" customHeight="1" thickBot="1" x14ac:dyDescent="0.3">
      <c r="A80" s="105" t="s">
        <v>52</v>
      </c>
      <c r="B80" s="108"/>
      <c r="C80" s="9"/>
      <c r="D80" s="9"/>
      <c r="E80" s="181">
        <f t="shared" si="19"/>
        <v>0</v>
      </c>
      <c r="F80" s="182"/>
      <c r="G80" s="54"/>
      <c r="H80" s="54"/>
      <c r="I80" s="86" t="str">
        <f t="shared" si="20"/>
        <v/>
      </c>
      <c r="J80" s="61" t="str">
        <f>IF(C80="","",(C80*'1. Assumptions'!$C$48))</f>
        <v/>
      </c>
      <c r="K80" s="77" t="str">
        <f t="shared" si="21"/>
        <v/>
      </c>
      <c r="L80" s="87" t="str">
        <f t="shared" si="22"/>
        <v/>
      </c>
      <c r="M80" s="182"/>
      <c r="N80" s="54"/>
      <c r="O80" s="54"/>
      <c r="P80" s="269"/>
      <c r="Q80" s="2"/>
    </row>
    <row r="81" spans="1:17" ht="12.6" thickBot="1" x14ac:dyDescent="0.3">
      <c r="A81" s="22" t="s">
        <v>216</v>
      </c>
      <c r="B81" s="23"/>
      <c r="C81" s="23"/>
      <c r="D81" s="73"/>
      <c r="E81" s="80">
        <f>SUM(E68:E80)</f>
        <v>0</v>
      </c>
      <c r="F81" s="184"/>
      <c r="G81" s="177"/>
      <c r="H81" s="177"/>
      <c r="I81" s="137"/>
      <c r="J81" s="23"/>
      <c r="K81" s="23"/>
      <c r="L81" s="80">
        <f>SUM(L68:L80)</f>
        <v>0</v>
      </c>
      <c r="M81" s="184"/>
      <c r="N81" s="177"/>
      <c r="O81" s="53"/>
      <c r="P81" s="264"/>
    </row>
    <row r="82" spans="1:17" s="2" customFormat="1" ht="5.25" customHeight="1" thickBot="1" x14ac:dyDescent="0.3">
      <c r="A82" s="172"/>
      <c r="B82" s="52"/>
      <c r="C82" s="52"/>
      <c r="D82" s="141"/>
      <c r="E82" s="147"/>
      <c r="F82" s="147"/>
      <c r="G82" s="141"/>
      <c r="H82" s="141"/>
      <c r="I82" s="187"/>
      <c r="J82" s="188"/>
      <c r="K82" s="188"/>
      <c r="L82" s="187"/>
      <c r="M82" s="147"/>
      <c r="N82" s="141"/>
      <c r="P82" s="265"/>
    </row>
    <row r="83" spans="1:17" ht="15" customHeight="1" x14ac:dyDescent="0.25">
      <c r="A83" s="146"/>
      <c r="B83" s="384" t="s">
        <v>116</v>
      </c>
      <c r="C83" s="385"/>
      <c r="D83" s="385"/>
      <c r="E83" s="385"/>
      <c r="F83" s="182"/>
      <c r="G83" s="54"/>
      <c r="H83" s="177"/>
      <c r="I83" s="384" t="s">
        <v>14</v>
      </c>
      <c r="J83" s="385"/>
      <c r="K83" s="385"/>
      <c r="L83" s="386"/>
      <c r="M83" s="186"/>
      <c r="N83" s="186"/>
      <c r="O83" s="53"/>
      <c r="P83" s="409" t="s">
        <v>6</v>
      </c>
    </row>
    <row r="84" spans="1:17" ht="15" customHeight="1" x14ac:dyDescent="0.25">
      <c r="A84" s="146"/>
      <c r="B84" s="387"/>
      <c r="C84" s="388"/>
      <c r="D84" s="388"/>
      <c r="E84" s="388"/>
      <c r="F84" s="182"/>
      <c r="G84" s="54"/>
      <c r="H84" s="177"/>
      <c r="I84" s="387"/>
      <c r="J84" s="388"/>
      <c r="K84" s="388"/>
      <c r="L84" s="389"/>
      <c r="M84" s="186"/>
      <c r="N84" s="186"/>
      <c r="O84" s="53"/>
      <c r="P84" s="410"/>
    </row>
    <row r="85" spans="1:17" s="3" customFormat="1" ht="25.5" customHeight="1" thickBot="1" x14ac:dyDescent="0.3">
      <c r="B85" s="25" t="s">
        <v>10</v>
      </c>
      <c r="C85" s="26" t="s">
        <v>12</v>
      </c>
      <c r="D85" s="26" t="s">
        <v>11</v>
      </c>
      <c r="E85" s="121" t="s">
        <v>13</v>
      </c>
      <c r="F85" s="182"/>
      <c r="G85" s="54"/>
      <c r="H85" s="54"/>
      <c r="I85" s="25" t="s">
        <v>10</v>
      </c>
      <c r="J85" s="26" t="s">
        <v>12</v>
      </c>
      <c r="K85" s="26" t="s">
        <v>11</v>
      </c>
      <c r="L85" s="114" t="s">
        <v>13</v>
      </c>
      <c r="M85" s="186"/>
      <c r="N85" s="186"/>
      <c r="O85" s="53"/>
      <c r="P85" s="411"/>
    </row>
    <row r="86" spans="1:17" s="17" customFormat="1" ht="12.6" thickBot="1" x14ac:dyDescent="0.3">
      <c r="A86" s="91" t="s">
        <v>213</v>
      </c>
      <c r="B86" s="245"/>
      <c r="C86" s="245"/>
      <c r="D86" s="245"/>
      <c r="E86" s="189"/>
      <c r="F86" s="183"/>
      <c r="G86" s="178"/>
      <c r="H86" s="178"/>
      <c r="I86" s="91"/>
      <c r="J86" s="245"/>
      <c r="K86" s="245"/>
      <c r="L86" s="246"/>
      <c r="M86" s="183"/>
      <c r="N86" s="178"/>
      <c r="O86" s="178"/>
      <c r="P86" s="257" t="s">
        <v>253</v>
      </c>
    </row>
    <row r="87" spans="1:17" ht="24" x14ac:dyDescent="0.25">
      <c r="A87" s="105" t="s">
        <v>53</v>
      </c>
      <c r="B87" s="148"/>
      <c r="C87" s="48"/>
      <c r="D87" s="48"/>
      <c r="E87" s="156">
        <f t="shared" si="19"/>
        <v>0</v>
      </c>
      <c r="F87" s="182"/>
      <c r="G87" s="54"/>
      <c r="H87" s="54"/>
      <c r="I87" s="140" t="str">
        <f>IF(B87="","",B87)</f>
        <v/>
      </c>
      <c r="J87" s="93" t="str">
        <f>IF(C87="","",(C87*'1. Assumptions'!$C$48))</f>
        <v/>
      </c>
      <c r="K87" s="155" t="str">
        <f>IF(D87="","",D87)</f>
        <v/>
      </c>
      <c r="L87" s="138" t="str">
        <f>IFERROR(K87*J87,"")</f>
        <v/>
      </c>
      <c r="M87" s="182"/>
      <c r="N87" s="54"/>
      <c r="O87" s="54"/>
      <c r="P87" s="269"/>
      <c r="Q87" s="2"/>
    </row>
    <row r="88" spans="1:17" ht="36" x14ac:dyDescent="0.25">
      <c r="A88" s="105" t="s">
        <v>54</v>
      </c>
      <c r="B88" s="107"/>
      <c r="C88" s="8"/>
      <c r="D88" s="8"/>
      <c r="E88" s="142">
        <f t="shared" si="19"/>
        <v>0</v>
      </c>
      <c r="F88" s="182"/>
      <c r="G88" s="54"/>
      <c r="H88" s="54"/>
      <c r="I88" s="62" t="str">
        <f>IF(B88="","",B88)</f>
        <v/>
      </c>
      <c r="J88" s="60" t="str">
        <f>IF(C88="","",(C88*'1. Assumptions'!$C$48))</f>
        <v/>
      </c>
      <c r="K88" s="70" t="str">
        <f>IF(D88="","",D88)</f>
        <v/>
      </c>
      <c r="L88" s="79" t="str">
        <f>IFERROR(K88*J88,"")</f>
        <v/>
      </c>
      <c r="M88" s="182"/>
      <c r="N88" s="54"/>
      <c r="O88" s="54"/>
      <c r="P88" s="269"/>
      <c r="Q88" s="2"/>
    </row>
    <row r="89" spans="1:17" ht="12.75" customHeight="1" x14ac:dyDescent="0.25">
      <c r="A89" s="105" t="s">
        <v>55</v>
      </c>
      <c r="B89" s="107"/>
      <c r="C89" s="8"/>
      <c r="D89" s="8"/>
      <c r="E89" s="142">
        <f t="shared" si="19"/>
        <v>0</v>
      </c>
      <c r="F89" s="182"/>
      <c r="G89" s="54"/>
      <c r="H89" s="54"/>
      <c r="I89" s="62" t="str">
        <f>IF(B89="","",B89)</f>
        <v/>
      </c>
      <c r="J89" s="60" t="str">
        <f>IF(C89="","",(C89*'1. Assumptions'!$C$48))</f>
        <v/>
      </c>
      <c r="K89" s="70" t="str">
        <f>IF(D89="","",D89)</f>
        <v/>
      </c>
      <c r="L89" s="79" t="str">
        <f>IFERROR(K89*J89,"")</f>
        <v/>
      </c>
      <c r="M89" s="182"/>
      <c r="N89" s="54"/>
      <c r="O89" s="54"/>
      <c r="P89" s="269"/>
      <c r="Q89" s="2"/>
    </row>
    <row r="90" spans="1:17" ht="12.75" customHeight="1" x14ac:dyDescent="0.25">
      <c r="A90" s="105" t="s">
        <v>58</v>
      </c>
      <c r="B90" s="107"/>
      <c r="C90" s="8"/>
      <c r="D90" s="8"/>
      <c r="E90" s="142">
        <f t="shared" si="19"/>
        <v>0</v>
      </c>
      <c r="F90" s="182"/>
      <c r="G90" s="54"/>
      <c r="H90" s="54"/>
      <c r="I90" s="62" t="str">
        <f>IF(B90="","",B90)</f>
        <v/>
      </c>
      <c r="J90" s="60" t="str">
        <f>IF(C90="","",(C90*'1. Assumptions'!$C$48))</f>
        <v/>
      </c>
      <c r="K90" s="70" t="str">
        <f>IF(D90="","",D90)</f>
        <v/>
      </c>
      <c r="L90" s="79" t="str">
        <f>IFERROR(K90*J90,"")</f>
        <v/>
      </c>
      <c r="M90" s="182"/>
      <c r="N90" s="54"/>
      <c r="O90" s="54"/>
      <c r="P90" s="269"/>
      <c r="Q90" s="2"/>
    </row>
    <row r="91" spans="1:17" ht="12.75" customHeight="1" thickBot="1" x14ac:dyDescent="0.3">
      <c r="A91" s="105" t="s">
        <v>61</v>
      </c>
      <c r="B91" s="108"/>
      <c r="C91" s="9"/>
      <c r="D91" s="9"/>
      <c r="E91" s="181">
        <f t="shared" si="19"/>
        <v>0</v>
      </c>
      <c r="F91" s="182"/>
      <c r="G91" s="54"/>
      <c r="H91" s="54"/>
      <c r="I91" s="86" t="str">
        <f>IF(B91="","",B91)</f>
        <v/>
      </c>
      <c r="J91" s="61" t="str">
        <f>IF(C91="","",(C91*'1. Assumptions'!$C$48))</f>
        <v/>
      </c>
      <c r="K91" s="77" t="str">
        <f>IF(D91="","",D91)</f>
        <v/>
      </c>
      <c r="L91" s="87" t="str">
        <f>IFERROR(K91*J91,"")</f>
        <v/>
      </c>
      <c r="M91" s="182"/>
      <c r="N91" s="54"/>
      <c r="O91" s="54"/>
      <c r="P91" s="270"/>
      <c r="Q91" s="2"/>
    </row>
    <row r="92" spans="1:17" ht="12.6" thickBot="1" x14ac:dyDescent="0.3">
      <c r="A92" s="22" t="s">
        <v>217</v>
      </c>
      <c r="B92" s="151"/>
      <c r="C92" s="152"/>
      <c r="D92" s="153"/>
      <c r="E92" s="149">
        <f>SUM(E87:E91)</f>
        <v>0</v>
      </c>
      <c r="F92" s="184"/>
      <c r="G92" s="177"/>
      <c r="H92" s="177"/>
      <c r="I92" s="137"/>
      <c r="J92" s="23"/>
      <c r="K92" s="23"/>
      <c r="L92" s="149">
        <f>SUM(L87:L91)</f>
        <v>0</v>
      </c>
      <c r="M92" s="184"/>
      <c r="N92" s="177"/>
      <c r="O92" s="53"/>
      <c r="P92" s="264"/>
    </row>
    <row r="93" spans="1:17" s="2" customFormat="1" ht="5.25" customHeight="1" thickBot="1" x14ac:dyDescent="0.3">
      <c r="A93" s="172"/>
      <c r="B93" s="52"/>
      <c r="C93" s="52"/>
      <c r="D93" s="141"/>
      <c r="E93" s="147"/>
      <c r="F93" s="147"/>
      <c r="G93" s="141"/>
      <c r="H93" s="141"/>
      <c r="I93" s="187"/>
      <c r="J93" s="188"/>
      <c r="K93" s="188"/>
      <c r="L93" s="187"/>
      <c r="M93" s="147"/>
      <c r="N93" s="141"/>
      <c r="P93" s="265"/>
    </row>
    <row r="94" spans="1:17" ht="15" customHeight="1" x14ac:dyDescent="0.25">
      <c r="A94" s="146"/>
      <c r="B94" s="384" t="s">
        <v>116</v>
      </c>
      <c r="C94" s="385"/>
      <c r="D94" s="385"/>
      <c r="E94" s="385"/>
      <c r="F94" s="182"/>
      <c r="G94" s="54"/>
      <c r="H94" s="177"/>
      <c r="I94" s="384" t="s">
        <v>14</v>
      </c>
      <c r="J94" s="385"/>
      <c r="K94" s="385"/>
      <c r="L94" s="386"/>
      <c r="M94" s="186"/>
      <c r="N94" s="186"/>
      <c r="O94" s="53"/>
      <c r="P94" s="409" t="s">
        <v>6</v>
      </c>
    </row>
    <row r="95" spans="1:17" ht="15" customHeight="1" x14ac:dyDescent="0.25">
      <c r="A95" s="146"/>
      <c r="B95" s="387"/>
      <c r="C95" s="388"/>
      <c r="D95" s="388"/>
      <c r="E95" s="388"/>
      <c r="F95" s="182"/>
      <c r="G95" s="54"/>
      <c r="H95" s="177"/>
      <c r="I95" s="387"/>
      <c r="J95" s="388"/>
      <c r="K95" s="388"/>
      <c r="L95" s="389"/>
      <c r="M95" s="186"/>
      <c r="N95" s="186"/>
      <c r="O95" s="53"/>
      <c r="P95" s="410"/>
    </row>
    <row r="96" spans="1:17" s="3" customFormat="1" ht="25.5" customHeight="1" thickBot="1" x14ac:dyDescent="0.3">
      <c r="B96" s="25" t="s">
        <v>10</v>
      </c>
      <c r="C96" s="26" t="s">
        <v>12</v>
      </c>
      <c r="D96" s="26" t="s">
        <v>11</v>
      </c>
      <c r="E96" s="121" t="s">
        <v>13</v>
      </c>
      <c r="F96" s="182"/>
      <c r="G96" s="54"/>
      <c r="H96" s="54"/>
      <c r="I96" s="25" t="s">
        <v>10</v>
      </c>
      <c r="J96" s="26" t="s">
        <v>12</v>
      </c>
      <c r="K96" s="26" t="s">
        <v>11</v>
      </c>
      <c r="L96" s="114" t="s">
        <v>13</v>
      </c>
      <c r="M96" s="186"/>
      <c r="N96" s="186"/>
      <c r="O96" s="53"/>
      <c r="P96" s="411"/>
    </row>
    <row r="97" spans="1:18" s="7" customFormat="1" ht="12.6" thickBot="1" x14ac:dyDescent="0.3">
      <c r="A97" s="91" t="s">
        <v>214</v>
      </c>
      <c r="B97" s="245"/>
      <c r="C97" s="245"/>
      <c r="D97" s="245"/>
      <c r="E97" s="189"/>
      <c r="F97" s="183"/>
      <c r="G97" s="178"/>
      <c r="H97" s="178"/>
      <c r="I97" s="91"/>
      <c r="J97" s="245"/>
      <c r="K97" s="245"/>
      <c r="L97" s="246"/>
      <c r="M97" s="183"/>
      <c r="N97" s="178"/>
      <c r="O97" s="178"/>
      <c r="P97" s="257" t="s">
        <v>253</v>
      </c>
      <c r="Q97" s="17"/>
    </row>
    <row r="98" spans="1:18" ht="24" x14ac:dyDescent="0.25">
      <c r="A98" s="127" t="s">
        <v>63</v>
      </c>
      <c r="B98" s="148"/>
      <c r="C98" s="48"/>
      <c r="D98" s="48"/>
      <c r="E98" s="138">
        <f t="shared" si="19"/>
        <v>0</v>
      </c>
      <c r="F98" s="182"/>
      <c r="G98" s="54"/>
      <c r="H98" s="54"/>
      <c r="I98" s="140" t="str">
        <f t="shared" ref="I98:I103" si="23">IF(B98="","",B98)</f>
        <v/>
      </c>
      <c r="J98" s="93" t="str">
        <f>IF(C98="","",(C98*'1. Assumptions'!$C$48))</f>
        <v/>
      </c>
      <c r="K98" s="155" t="str">
        <f t="shared" ref="K98:K103" si="24">IF(D98="","",D98)</f>
        <v/>
      </c>
      <c r="L98" s="138" t="str">
        <f t="shared" ref="L98:L103" si="25">IFERROR(K98*J98,"")</f>
        <v/>
      </c>
      <c r="M98" s="182"/>
      <c r="N98" s="54"/>
      <c r="O98" s="54"/>
      <c r="P98" s="269"/>
      <c r="Q98" s="2"/>
    </row>
    <row r="99" spans="1:18" ht="24" x14ac:dyDescent="0.25">
      <c r="A99" s="127" t="s">
        <v>64</v>
      </c>
      <c r="B99" s="107"/>
      <c r="C99" s="8"/>
      <c r="D99" s="8"/>
      <c r="E99" s="79">
        <f t="shared" si="19"/>
        <v>0</v>
      </c>
      <c r="F99" s="182"/>
      <c r="G99" s="54"/>
      <c r="H99" s="54"/>
      <c r="I99" s="62" t="str">
        <f t="shared" si="23"/>
        <v/>
      </c>
      <c r="J99" s="60" t="str">
        <f>IF(C99="","",(C99*'1. Assumptions'!$C$48))</f>
        <v/>
      </c>
      <c r="K99" s="70" t="str">
        <f t="shared" si="24"/>
        <v/>
      </c>
      <c r="L99" s="79" t="str">
        <f t="shared" si="25"/>
        <v/>
      </c>
      <c r="M99" s="182"/>
      <c r="N99" s="54"/>
      <c r="O99" s="54"/>
      <c r="P99" s="269"/>
      <c r="Q99" s="2"/>
    </row>
    <row r="100" spans="1:18" x14ac:dyDescent="0.25">
      <c r="A100" s="127" t="s">
        <v>65</v>
      </c>
      <c r="B100" s="107"/>
      <c r="C100" s="8"/>
      <c r="D100" s="8"/>
      <c r="E100" s="79">
        <f t="shared" si="19"/>
        <v>0</v>
      </c>
      <c r="F100" s="182"/>
      <c r="G100" s="54"/>
      <c r="H100" s="54"/>
      <c r="I100" s="62" t="str">
        <f t="shared" si="23"/>
        <v/>
      </c>
      <c r="J100" s="60" t="str">
        <f>IF(C100="","",(C100*'1. Assumptions'!$C$48))</f>
        <v/>
      </c>
      <c r="K100" s="70" t="str">
        <f t="shared" si="24"/>
        <v/>
      </c>
      <c r="L100" s="79" t="str">
        <f t="shared" si="25"/>
        <v/>
      </c>
      <c r="M100" s="182"/>
      <c r="N100" s="54"/>
      <c r="O100" s="54"/>
      <c r="P100" s="269"/>
      <c r="Q100" s="2"/>
    </row>
    <row r="101" spans="1:18" ht="24" x14ac:dyDescent="0.25">
      <c r="A101" s="127" t="s">
        <v>66</v>
      </c>
      <c r="B101" s="107"/>
      <c r="C101" s="8"/>
      <c r="D101" s="8"/>
      <c r="E101" s="79">
        <f t="shared" si="19"/>
        <v>0</v>
      </c>
      <c r="F101" s="182"/>
      <c r="G101" s="54"/>
      <c r="H101" s="54"/>
      <c r="I101" s="62" t="str">
        <f t="shared" si="23"/>
        <v/>
      </c>
      <c r="J101" s="60" t="str">
        <f>IF(C101="","",(C101*'1. Assumptions'!$C$48))</f>
        <v/>
      </c>
      <c r="K101" s="70" t="str">
        <f t="shared" si="24"/>
        <v/>
      </c>
      <c r="L101" s="79" t="str">
        <f t="shared" si="25"/>
        <v/>
      </c>
      <c r="M101" s="182"/>
      <c r="N101" s="54"/>
      <c r="O101" s="54"/>
      <c r="P101" s="269"/>
      <c r="Q101" s="2"/>
    </row>
    <row r="102" spans="1:18" x14ac:dyDescent="0.25">
      <c r="A102" s="127" t="s">
        <v>262</v>
      </c>
      <c r="B102" s="107"/>
      <c r="C102" s="8"/>
      <c r="D102" s="8"/>
      <c r="E102" s="79">
        <f t="shared" si="19"/>
        <v>0</v>
      </c>
      <c r="F102" s="182"/>
      <c r="G102" s="54"/>
      <c r="H102" s="54"/>
      <c r="I102" s="62" t="str">
        <f t="shared" si="23"/>
        <v/>
      </c>
      <c r="J102" s="60" t="str">
        <f>IF(C102="","",(C102*'1. Assumptions'!$C$48))</f>
        <v/>
      </c>
      <c r="K102" s="70" t="str">
        <f t="shared" si="24"/>
        <v/>
      </c>
      <c r="L102" s="79" t="str">
        <f t="shared" si="25"/>
        <v/>
      </c>
      <c r="M102" s="182"/>
      <c r="N102" s="54"/>
      <c r="O102" s="54"/>
      <c r="P102" s="262" t="s">
        <v>263</v>
      </c>
      <c r="Q102" s="2"/>
      <c r="R102" s="3"/>
    </row>
    <row r="103" spans="1:18" ht="12.6" thickBot="1" x14ac:dyDescent="0.3">
      <c r="A103" s="127" t="s">
        <v>68</v>
      </c>
      <c r="B103" s="108"/>
      <c r="C103" s="9"/>
      <c r="D103" s="9"/>
      <c r="E103" s="87">
        <f t="shared" si="19"/>
        <v>0</v>
      </c>
      <c r="F103" s="182"/>
      <c r="G103" s="54"/>
      <c r="H103" s="54"/>
      <c r="I103" s="86" t="str">
        <f t="shared" si="23"/>
        <v/>
      </c>
      <c r="J103" s="61" t="str">
        <f>IF(C103="","",(C103*'1. Assumptions'!$C$48))</f>
        <v/>
      </c>
      <c r="K103" s="77" t="str">
        <f t="shared" si="24"/>
        <v/>
      </c>
      <c r="L103" s="87" t="str">
        <f t="shared" si="25"/>
        <v/>
      </c>
      <c r="M103" s="182"/>
      <c r="N103" s="54"/>
      <c r="O103" s="54"/>
      <c r="P103" s="270"/>
      <c r="Q103" s="2"/>
    </row>
    <row r="104" spans="1:18" ht="12.6" thickBot="1" x14ac:dyDescent="0.3">
      <c r="A104" s="22" t="s">
        <v>218</v>
      </c>
      <c r="B104" s="23"/>
      <c r="C104" s="23"/>
      <c r="D104" s="73"/>
      <c r="E104" s="80">
        <f>SUM(E98:E103)</f>
        <v>0</v>
      </c>
      <c r="F104" s="184"/>
      <c r="G104" s="177"/>
      <c r="H104" s="177"/>
      <c r="I104" s="137"/>
      <c r="J104" s="23"/>
      <c r="K104" s="23"/>
      <c r="L104" s="80">
        <f>SUM(L98:L103)</f>
        <v>0</v>
      </c>
      <c r="M104" s="184"/>
      <c r="N104" s="177"/>
      <c r="O104" s="53"/>
      <c r="P104" s="264"/>
    </row>
    <row r="105" spans="1:18" ht="12.6" thickBot="1" x14ac:dyDescent="0.3">
      <c r="A105" s="66" t="s">
        <v>219</v>
      </c>
      <c r="B105" s="23"/>
      <c r="C105" s="23"/>
      <c r="D105" s="73"/>
      <c r="E105" s="132">
        <f>E104+E92+E81+E62+E49+E37+G28</f>
        <v>0</v>
      </c>
      <c r="F105" s="184"/>
      <c r="G105" s="177"/>
      <c r="H105" s="177"/>
      <c r="I105" s="137"/>
      <c r="J105" s="23"/>
      <c r="K105" s="23"/>
      <c r="L105" s="132">
        <f>L104+L92+L81+L62+L49+L37+N28</f>
        <v>0</v>
      </c>
      <c r="M105" s="184"/>
      <c r="N105" s="177"/>
      <c r="O105" s="53"/>
      <c r="P105" s="264"/>
    </row>
    <row r="106" spans="1:18" x14ac:dyDescent="0.25">
      <c r="K106" s="13"/>
      <c r="M106" s="53"/>
      <c r="N106" s="53"/>
      <c r="O106" s="53"/>
    </row>
    <row r="107" spans="1:18" x14ac:dyDescent="0.25">
      <c r="K107" s="13"/>
      <c r="M107" s="53"/>
      <c r="N107" s="53"/>
      <c r="O107" s="53"/>
    </row>
    <row r="108" spans="1:18" x14ac:dyDescent="0.25">
      <c r="K108" s="13"/>
      <c r="M108" s="53"/>
      <c r="N108" s="53"/>
      <c r="O108" s="53"/>
    </row>
    <row r="109" spans="1:18" x14ac:dyDescent="0.25">
      <c r="K109" s="13"/>
      <c r="M109" s="13"/>
    </row>
    <row r="110" spans="1:18" x14ac:dyDescent="0.25">
      <c r="K110" s="13"/>
      <c r="M110" s="13"/>
    </row>
    <row r="111" spans="1:18" x14ac:dyDescent="0.25">
      <c r="K111" s="13"/>
      <c r="M111" s="13"/>
    </row>
  </sheetData>
  <mergeCells count="29">
    <mergeCell ref="B83:E84"/>
    <mergeCell ref="P83:P85"/>
    <mergeCell ref="B94:E95"/>
    <mergeCell ref="P94:P96"/>
    <mergeCell ref="I83:L84"/>
    <mergeCell ref="I94:L95"/>
    <mergeCell ref="P51:P53"/>
    <mergeCell ref="B64:E65"/>
    <mergeCell ref="P64:P66"/>
    <mergeCell ref="B51:E52"/>
    <mergeCell ref="I51:L52"/>
    <mergeCell ref="I64:L65"/>
    <mergeCell ref="P39:P41"/>
    <mergeCell ref="B18:G19"/>
    <mergeCell ref="P18:P20"/>
    <mergeCell ref="B30:E31"/>
    <mergeCell ref="P30:P32"/>
    <mergeCell ref="B39:E40"/>
    <mergeCell ref="I18:N19"/>
    <mergeCell ref="I30:L31"/>
    <mergeCell ref="I39:L40"/>
    <mergeCell ref="P7:P9"/>
    <mergeCell ref="B5:E5"/>
    <mergeCell ref="A2:M2"/>
    <mergeCell ref="A3:M3"/>
    <mergeCell ref="G5:J5"/>
    <mergeCell ref="L5:O5"/>
    <mergeCell ref="B7:F8"/>
    <mergeCell ref="I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2"/>
  <sheetViews>
    <sheetView showGridLines="0" workbookViewId="0">
      <selection activeCell="A9" sqref="A9"/>
    </sheetView>
  </sheetViews>
  <sheetFormatPr defaultRowHeight="14.4" x14ac:dyDescent="0.3"/>
  <cols>
    <col min="1" max="1" width="62.88671875" customWidth="1"/>
    <col min="2" max="4" width="13.6640625" customWidth="1"/>
    <col min="5" max="5" width="12.88671875" customWidth="1"/>
    <col min="6" max="7" width="12.6640625" customWidth="1"/>
    <col min="8" max="11" width="12.5546875" customWidth="1"/>
  </cols>
  <sheetData>
    <row r="1" spans="1:10" ht="7.5" customHeight="1" thickBot="1" x14ac:dyDescent="0.35"/>
    <row r="2" spans="1:10" ht="15" thickBot="1" x14ac:dyDescent="0.35">
      <c r="B2" s="423" t="s">
        <v>264</v>
      </c>
      <c r="C2" s="424"/>
      <c r="D2" s="146"/>
      <c r="E2" s="146"/>
      <c r="F2" s="146"/>
    </row>
    <row r="3" spans="1:10" x14ac:dyDescent="0.3">
      <c r="A3" s="146"/>
      <c r="B3" s="192" t="s">
        <v>170</v>
      </c>
      <c r="C3" s="192" t="s">
        <v>153</v>
      </c>
      <c r="E3" s="146"/>
    </row>
    <row r="4" spans="1:10" ht="15" thickBot="1" x14ac:dyDescent="0.35">
      <c r="A4" s="146"/>
      <c r="B4" s="193" t="s">
        <v>154</v>
      </c>
      <c r="C4" s="193" t="s">
        <v>154</v>
      </c>
      <c r="D4" s="194"/>
      <c r="E4" s="146"/>
      <c r="F4" s="194"/>
      <c r="G4" s="194"/>
    </row>
    <row r="5" spans="1:10" ht="15" thickBot="1" x14ac:dyDescent="0.35">
      <c r="A5" s="91" t="s">
        <v>150</v>
      </c>
      <c r="B5" s="222"/>
      <c r="C5" s="189"/>
      <c r="D5" s="194"/>
      <c r="E5" s="157"/>
      <c r="F5" s="194"/>
      <c r="G5" s="194"/>
    </row>
    <row r="6" spans="1:10" x14ac:dyDescent="0.3">
      <c r="A6" s="195" t="str">
        <f>'2. Setup'!A21</f>
        <v>SUBTOTAL PLANNING</v>
      </c>
      <c r="B6" s="196">
        <f>IFERROR('2. Setup'!E21,"")</f>
        <v>0</v>
      </c>
      <c r="C6" s="138">
        <f>IFERROR('2. Setup'!J21,"")</f>
        <v>0</v>
      </c>
      <c r="D6" s="194"/>
      <c r="E6" s="174"/>
      <c r="F6" s="194"/>
      <c r="G6" s="194"/>
    </row>
    <row r="7" spans="1:10" x14ac:dyDescent="0.3">
      <c r="A7" s="195" t="str">
        <f>'2. Setup'!A56</f>
        <v>SUBTOTAL SITE INSTALL</v>
      </c>
      <c r="B7" s="78">
        <f>IFERROR('2. Setup'!E56,"")</f>
        <v>0</v>
      </c>
      <c r="C7" s="79">
        <f>IFERROR('2. Setup'!J56,"")</f>
        <v>0</v>
      </c>
      <c r="D7" s="194"/>
      <c r="E7" s="174"/>
      <c r="F7" s="194"/>
      <c r="G7" s="194"/>
    </row>
    <row r="8" spans="1:10" ht="15" thickBot="1" x14ac:dyDescent="0.35">
      <c r="A8" s="195" t="str">
        <f>'2. Setup'!A62</f>
        <v>SUBTOTAL Information Technology</v>
      </c>
      <c r="B8" s="197">
        <f>IFERROR('2. Setup'!E62,"")</f>
        <v>0</v>
      </c>
      <c r="C8" s="87">
        <f>IFERROR('2. Setup'!J62,"")</f>
        <v>0</v>
      </c>
      <c r="D8" s="194"/>
      <c r="E8" s="174"/>
      <c r="F8" s="194"/>
      <c r="G8" s="194"/>
    </row>
    <row r="9" spans="1:10" ht="15" thickBot="1" x14ac:dyDescent="0.35">
      <c r="A9" s="66" t="s">
        <v>152</v>
      </c>
      <c r="B9" s="244">
        <f>SUM(B6:B8)</f>
        <v>0</v>
      </c>
      <c r="C9" s="132">
        <f>SUM(C6:C8)</f>
        <v>0</v>
      </c>
      <c r="D9" s="194"/>
      <c r="E9" s="174"/>
      <c r="F9" s="194"/>
      <c r="G9" s="194"/>
    </row>
    <row r="10" spans="1:10" ht="3.75" customHeight="1" thickBot="1" x14ac:dyDescent="0.35">
      <c r="C10" s="194"/>
      <c r="D10" s="174"/>
      <c r="E10" s="194"/>
      <c r="F10" s="194"/>
    </row>
    <row r="11" spans="1:10" ht="15" thickBot="1" x14ac:dyDescent="0.35">
      <c r="B11" s="423" t="s">
        <v>264</v>
      </c>
      <c r="C11" s="425"/>
      <c r="D11" s="424"/>
      <c r="E11" s="194"/>
      <c r="F11" s="423" t="s">
        <v>265</v>
      </c>
      <c r="G11" s="425"/>
      <c r="H11" s="425"/>
      <c r="I11" s="424"/>
    </row>
    <row r="12" spans="1:10" ht="15" thickBot="1" x14ac:dyDescent="0.35">
      <c r="A12" s="146"/>
      <c r="B12" s="296" t="s">
        <v>170</v>
      </c>
      <c r="C12" s="426" t="s">
        <v>153</v>
      </c>
      <c r="D12" s="427"/>
      <c r="F12" s="418" t="s">
        <v>225</v>
      </c>
      <c r="G12" s="420"/>
      <c r="H12" s="423" t="s">
        <v>226</v>
      </c>
      <c r="I12" s="424"/>
    </row>
    <row r="13" spans="1:10" ht="49.2" thickBot="1" x14ac:dyDescent="0.35">
      <c r="A13" s="146"/>
      <c r="B13" s="297" t="s">
        <v>168</v>
      </c>
      <c r="C13" s="298" t="s">
        <v>254</v>
      </c>
      <c r="D13" s="299" t="s">
        <v>223</v>
      </c>
      <c r="F13" s="305" t="s">
        <v>224</v>
      </c>
      <c r="G13" s="306" t="s">
        <v>266</v>
      </c>
      <c r="H13" s="298" t="s">
        <v>222</v>
      </c>
      <c r="I13" s="299" t="s">
        <v>267</v>
      </c>
      <c r="J13" s="310"/>
    </row>
    <row r="14" spans="1:10" ht="15" thickBot="1" x14ac:dyDescent="0.35">
      <c r="A14" s="91" t="s">
        <v>151</v>
      </c>
      <c r="B14" s="160"/>
      <c r="C14" s="160"/>
      <c r="D14" s="162"/>
      <c r="F14" s="91"/>
      <c r="G14" s="246"/>
      <c r="H14" s="245"/>
      <c r="I14" s="246"/>
    </row>
    <row r="15" spans="1:10" x14ac:dyDescent="0.3">
      <c r="A15" s="195" t="str">
        <f>'3. Monthly recurrent'!A25</f>
        <v>SUBTOTAL HUMAN RESOURCES - SALARIES/ALLOWANCES</v>
      </c>
      <c r="B15" s="196">
        <f>IFERROR('3. Monthly recurrent'!F25,"")</f>
        <v>0</v>
      </c>
      <c r="C15" s="48"/>
      <c r="D15" s="138">
        <f>IFERROR(C15*B15,"")</f>
        <v>0</v>
      </c>
      <c r="E15" s="310"/>
      <c r="F15" s="196">
        <f>IFERROR('1. Assumptions'!$C$8*'1. Assumptions'!$C$19*'1. Assumptions'!$C$22,"")</f>
        <v>0</v>
      </c>
      <c r="G15" s="301" t="str">
        <f>IFERROR(B15/F15,"")</f>
        <v/>
      </c>
      <c r="H15" s="294">
        <f>$C$15*$F$15</f>
        <v>0</v>
      </c>
      <c r="I15" s="301" t="str">
        <f>IFERROR(D15/H15,"")</f>
        <v/>
      </c>
      <c r="J15" s="310"/>
    </row>
    <row r="16" spans="1:10" x14ac:dyDescent="0.3">
      <c r="A16" s="195" t="str">
        <f>'3. Monthly recurrent'!A45</f>
        <v>SUBTOTAL HUMAN RESOURCES - PER DIEMS AND/OR TRANSPORT ALLOWANCE</v>
      </c>
      <c r="B16" s="78">
        <f>IFERROR('3. Monthly recurrent'!G45,"")</f>
        <v>0</v>
      </c>
      <c r="C16" s="60">
        <f>C15</f>
        <v>0</v>
      </c>
      <c r="D16" s="79">
        <f t="shared" ref="D16:D22" si="0">IFERROR(C16*B16,"")</f>
        <v>0</v>
      </c>
      <c r="F16" s="78">
        <f>F15</f>
        <v>0</v>
      </c>
      <c r="G16" s="302" t="str">
        <f>IFERROR(B16/F16,"")</f>
        <v/>
      </c>
      <c r="H16" s="295">
        <f>H15</f>
        <v>0</v>
      </c>
      <c r="I16" s="302" t="str">
        <f>IFERROR(D16/H16,"")</f>
        <v/>
      </c>
    </row>
    <row r="17" spans="1:11" x14ac:dyDescent="0.3">
      <c r="A17" s="195" t="str">
        <f>'3. Monthly recurrent'!A54</f>
        <v>SUBTOTAL COMMUNICATIONS</v>
      </c>
      <c r="B17" s="78">
        <f>IFERROR('3. Monthly recurrent'!E54,"")</f>
        <v>0</v>
      </c>
      <c r="C17" s="60">
        <f>C15</f>
        <v>0</v>
      </c>
      <c r="D17" s="79">
        <f t="shared" si="0"/>
        <v>0</v>
      </c>
      <c r="F17" s="78">
        <f>F15</f>
        <v>0</v>
      </c>
      <c r="G17" s="302" t="str">
        <f t="shared" ref="G17:G23" si="1">IFERROR(B17/F17,"")</f>
        <v/>
      </c>
      <c r="H17" s="295">
        <f>H15</f>
        <v>0</v>
      </c>
      <c r="I17" s="302" t="str">
        <f t="shared" ref="I17:I23" si="2">IFERROR(D17/H17,"")</f>
        <v/>
      </c>
    </row>
    <row r="18" spans="1:11" ht="15.75" customHeight="1" x14ac:dyDescent="0.3">
      <c r="A18" s="195" t="str">
        <f>'3. Monthly recurrent'!A66</f>
        <v>SUBTOTAL SOCIAL MOBILIZATION</v>
      </c>
      <c r="B18" s="78">
        <f>IFERROR('3. Monthly recurrent'!E66,"")</f>
        <v>0</v>
      </c>
      <c r="C18" s="60">
        <f t="shared" ref="C18:C22" si="3">C16</f>
        <v>0</v>
      </c>
      <c r="D18" s="79">
        <f t="shared" si="0"/>
        <v>0</v>
      </c>
      <c r="F18" s="78">
        <f t="shared" ref="F18:F23" si="4">F16</f>
        <v>0</v>
      </c>
      <c r="G18" s="302" t="str">
        <f t="shared" si="1"/>
        <v/>
      </c>
      <c r="H18" s="295">
        <f>H15</f>
        <v>0</v>
      </c>
      <c r="I18" s="302" t="str">
        <f t="shared" si="2"/>
        <v/>
      </c>
    </row>
    <row r="19" spans="1:11" x14ac:dyDescent="0.3">
      <c r="A19" s="195" t="str">
        <f>'3. Monthly recurrent'!A76</f>
        <v>SUBTOTAL VACCINE TRANSPORT</v>
      </c>
      <c r="B19" s="78">
        <f>IFERROR('3. Monthly recurrent'!E76,"")</f>
        <v>0</v>
      </c>
      <c r="C19" s="60">
        <f t="shared" si="3"/>
        <v>0</v>
      </c>
      <c r="D19" s="79">
        <f t="shared" si="0"/>
        <v>0</v>
      </c>
      <c r="F19" s="78">
        <f t="shared" si="4"/>
        <v>0</v>
      </c>
      <c r="G19" s="302" t="str">
        <f t="shared" si="1"/>
        <v/>
      </c>
      <c r="H19" s="295">
        <f>H15</f>
        <v>0</v>
      </c>
      <c r="I19" s="302" t="str">
        <f t="shared" si="2"/>
        <v/>
      </c>
    </row>
    <row r="20" spans="1:11" x14ac:dyDescent="0.3">
      <c r="A20" s="195" t="str">
        <f>'3. Monthly recurrent'!A89</f>
        <v>SUBTOTAL CLINICAL SUPPLIES</v>
      </c>
      <c r="B20" s="78">
        <f>IFERROR('3. Monthly recurrent'!E89,"")</f>
        <v>0</v>
      </c>
      <c r="C20" s="60">
        <f t="shared" si="3"/>
        <v>0</v>
      </c>
      <c r="D20" s="79">
        <f t="shared" si="0"/>
        <v>0</v>
      </c>
      <c r="F20" s="78">
        <f t="shared" si="4"/>
        <v>0</v>
      </c>
      <c r="G20" s="302" t="str">
        <f t="shared" si="1"/>
        <v/>
      </c>
      <c r="H20" s="295">
        <f>H15</f>
        <v>0</v>
      </c>
      <c r="I20" s="302" t="str">
        <f t="shared" si="2"/>
        <v/>
      </c>
    </row>
    <row r="21" spans="1:11" x14ac:dyDescent="0.3">
      <c r="A21" s="195" t="str">
        <f>'3. Monthly recurrent'!A108</f>
        <v>SUBTOTAL MANAGEMENT SUPPLIES</v>
      </c>
      <c r="B21" s="78">
        <f>IFERROR('3. Monthly recurrent'!E108,"")</f>
        <v>0</v>
      </c>
      <c r="C21" s="60">
        <f t="shared" si="3"/>
        <v>0</v>
      </c>
      <c r="D21" s="79">
        <f t="shared" si="0"/>
        <v>0</v>
      </c>
      <c r="F21" s="78">
        <f t="shared" si="4"/>
        <v>0</v>
      </c>
      <c r="G21" s="302" t="str">
        <f t="shared" si="1"/>
        <v/>
      </c>
      <c r="H21" s="295">
        <f>H15</f>
        <v>0</v>
      </c>
      <c r="I21" s="302" t="str">
        <f t="shared" si="2"/>
        <v/>
      </c>
    </row>
    <row r="22" spans="1:11" x14ac:dyDescent="0.3">
      <c r="A22" s="195" t="str">
        <f>'3. Monthly recurrent'!A119</f>
        <v>SUBTOTAL MEDICAL EMERGENCY SUPPLIES</v>
      </c>
      <c r="B22" s="78">
        <f>IFERROR('3. Monthly recurrent'!E119,"")</f>
        <v>0</v>
      </c>
      <c r="C22" s="60">
        <f t="shared" si="3"/>
        <v>0</v>
      </c>
      <c r="D22" s="79">
        <f t="shared" si="0"/>
        <v>0</v>
      </c>
      <c r="F22" s="78">
        <f t="shared" si="4"/>
        <v>0</v>
      </c>
      <c r="G22" s="302" t="str">
        <f t="shared" si="1"/>
        <v/>
      </c>
      <c r="H22" s="295">
        <f>H15</f>
        <v>0</v>
      </c>
      <c r="I22" s="302" t="str">
        <f t="shared" si="2"/>
        <v/>
      </c>
    </row>
    <row r="23" spans="1:11" ht="15" thickBot="1" x14ac:dyDescent="0.35">
      <c r="A23" s="195" t="str">
        <f>'3. Monthly recurrent'!A131</f>
        <v>SUBTOTAL ADDITIONAL SUPPLIES</v>
      </c>
      <c r="B23" s="197">
        <f>IFERROR('3. Monthly recurrent'!E131,"")</f>
        <v>0</v>
      </c>
      <c r="C23" s="61">
        <f>C15</f>
        <v>0</v>
      </c>
      <c r="D23" s="87">
        <f>IFERROR(C23*B23,"")</f>
        <v>0</v>
      </c>
      <c r="F23" s="78">
        <f t="shared" si="4"/>
        <v>0</v>
      </c>
      <c r="G23" s="302" t="str">
        <f t="shared" si="1"/>
        <v/>
      </c>
      <c r="H23" s="307">
        <f>H15</f>
        <v>0</v>
      </c>
      <c r="I23" s="303" t="str">
        <f t="shared" si="2"/>
        <v/>
      </c>
    </row>
    <row r="24" spans="1:11" ht="15" thickBot="1" x14ac:dyDescent="0.35">
      <c r="A24" s="66" t="s">
        <v>155</v>
      </c>
      <c r="B24" s="73">
        <f>SUM(B15:B23)</f>
        <v>0</v>
      </c>
      <c r="C24" s="23"/>
      <c r="D24" s="145">
        <f>SUM(D15:D23)</f>
        <v>0</v>
      </c>
      <c r="F24" s="304"/>
      <c r="G24" s="314">
        <f>SUM(G15:G23)</f>
        <v>0</v>
      </c>
      <c r="H24" s="23"/>
      <c r="I24" s="314">
        <f>SUM(I15:I23)</f>
        <v>0</v>
      </c>
    </row>
    <row r="25" spans="1:11" ht="6.75" customHeight="1" x14ac:dyDescent="0.3"/>
    <row r="26" spans="1:11" ht="26.25" customHeight="1" x14ac:dyDescent="0.3">
      <c r="A26" s="421" t="s">
        <v>156</v>
      </c>
      <c r="B26" s="422"/>
      <c r="C26" s="422"/>
      <c r="D26" s="422"/>
      <c r="E26" s="422"/>
      <c r="F26" s="422"/>
      <c r="G26" s="422"/>
      <c r="H26" s="422"/>
      <c r="I26" s="422"/>
    </row>
    <row r="27" spans="1:11" ht="4.5" customHeight="1" thickBot="1" x14ac:dyDescent="0.35"/>
    <row r="28" spans="1:11" ht="15" thickBot="1" x14ac:dyDescent="0.35">
      <c r="B28" s="423" t="s">
        <v>264</v>
      </c>
      <c r="C28" s="425"/>
      <c r="D28" s="425"/>
      <c r="E28" s="424"/>
      <c r="G28" s="423" t="s">
        <v>265</v>
      </c>
      <c r="H28" s="425"/>
      <c r="I28" s="425"/>
      <c r="J28" s="424"/>
    </row>
    <row r="29" spans="1:11" ht="15" thickBot="1" x14ac:dyDescent="0.35">
      <c r="A29" s="146"/>
      <c r="B29" s="296" t="s">
        <v>170</v>
      </c>
      <c r="C29" s="423" t="s">
        <v>153</v>
      </c>
      <c r="D29" s="425"/>
      <c r="E29" s="424"/>
      <c r="G29" s="418" t="s">
        <v>225</v>
      </c>
      <c r="H29" s="420"/>
      <c r="I29" s="423" t="s">
        <v>226</v>
      </c>
      <c r="J29" s="424"/>
    </row>
    <row r="30" spans="1:11" ht="61.2" thickBot="1" x14ac:dyDescent="0.35">
      <c r="A30" s="146"/>
      <c r="B30" s="297" t="s">
        <v>168</v>
      </c>
      <c r="C30" s="298" t="s">
        <v>227</v>
      </c>
      <c r="D30" s="300" t="s">
        <v>254</v>
      </c>
      <c r="E30" s="299" t="s">
        <v>169</v>
      </c>
      <c r="G30" s="298" t="s">
        <v>228</v>
      </c>
      <c r="H30" s="299" t="s">
        <v>266</v>
      </c>
      <c r="I30" s="298" t="s">
        <v>229</v>
      </c>
      <c r="J30" s="299" t="s">
        <v>268</v>
      </c>
      <c r="K30" s="310"/>
    </row>
    <row r="31" spans="1:11" ht="15" thickBot="1" x14ac:dyDescent="0.35">
      <c r="A31" s="91" t="s">
        <v>220</v>
      </c>
      <c r="B31" s="245"/>
      <c r="C31" s="245"/>
      <c r="D31" s="245"/>
      <c r="E31" s="246"/>
      <c r="G31" s="91"/>
      <c r="H31" s="245"/>
      <c r="I31" s="245"/>
      <c r="J31" s="246"/>
    </row>
    <row r="32" spans="1:11" x14ac:dyDescent="0.3">
      <c r="A32" s="195" t="str">
        <f>'{4. Outreach}'!A16</f>
        <v>SUBTOTAL OUTREACH/MOBILE HUMAN RESOURCES - SALARIES/ALLOWANCES</v>
      </c>
      <c r="B32" s="196">
        <f>'{4. Outreach}'!F16</f>
        <v>0</v>
      </c>
      <c r="C32" s="155">
        <f>'1. Assumptions'!$C$48</f>
        <v>0</v>
      </c>
      <c r="D32" s="48"/>
      <c r="E32" s="138">
        <f>IFERROR(D32*C32*B32,"")</f>
        <v>0</v>
      </c>
      <c r="G32" s="196">
        <f>IFERROR('1. Assumptions'!$C$51*'1. Assumptions'!$C$49*'1. Assumptions'!$C$47,"")</f>
        <v>0</v>
      </c>
      <c r="H32" s="138" t="str">
        <f>IFERROR(B32/G32,"")</f>
        <v/>
      </c>
      <c r="I32" s="196">
        <f>G32*D32*C32</f>
        <v>0</v>
      </c>
      <c r="J32" s="311" t="str">
        <f>IFERROR(E32/I32,"")</f>
        <v/>
      </c>
      <c r="K32" s="310"/>
    </row>
    <row r="33" spans="1:11" ht="24.6" x14ac:dyDescent="0.3">
      <c r="A33" s="195" t="str">
        <f>'{4. Outreach}'!A27</f>
        <v>SUBTOTAL OUTREACH/MOBILE HUMAN RESOURCES - PER DIEMS AND/OR TRANSPORT ALLOWANCE</v>
      </c>
      <c r="B33" s="78">
        <f>'{4. Outreach}'!G27</f>
        <v>0</v>
      </c>
      <c r="C33" s="70">
        <f>'1. Assumptions'!$C$48</f>
        <v>0</v>
      </c>
      <c r="D33" s="60">
        <f>D32</f>
        <v>0</v>
      </c>
      <c r="E33" s="79">
        <f t="shared" ref="E33:E39" si="5">IFERROR(D33*C33*B33,"")</f>
        <v>0</v>
      </c>
      <c r="G33" s="78">
        <f>G32</f>
        <v>0</v>
      </c>
      <c r="H33" s="79" t="str">
        <f t="shared" ref="H33:H39" si="6">IFERROR(B33/G33,"")</f>
        <v/>
      </c>
      <c r="I33" s="78">
        <f>I32</f>
        <v>0</v>
      </c>
      <c r="J33" s="312" t="str">
        <f t="shared" ref="J33:J39" si="7">IFERROR(E33/I33,"")</f>
        <v/>
      </c>
      <c r="K33" s="310"/>
    </row>
    <row r="34" spans="1:11" x14ac:dyDescent="0.3">
      <c r="A34" s="195" t="str">
        <f>'{4. Outreach}'!A37</f>
        <v>SUBTOTAL TRANSPORTATION FOR OUTREACH/MOBILE</v>
      </c>
      <c r="B34" s="78">
        <f>'{4. Outreach}'!E37</f>
        <v>0</v>
      </c>
      <c r="C34" s="70">
        <f>'1. Assumptions'!$C$48</f>
        <v>0</v>
      </c>
      <c r="D34" s="60">
        <f>D32</f>
        <v>0</v>
      </c>
      <c r="E34" s="79">
        <f t="shared" si="5"/>
        <v>0</v>
      </c>
      <c r="G34" s="78">
        <f>G32</f>
        <v>0</v>
      </c>
      <c r="H34" s="79" t="str">
        <f t="shared" si="6"/>
        <v/>
      </c>
      <c r="I34" s="78">
        <f>I32</f>
        <v>0</v>
      </c>
      <c r="J34" s="312" t="str">
        <f t="shared" si="7"/>
        <v/>
      </c>
      <c r="K34" s="310"/>
    </row>
    <row r="35" spans="1:11" x14ac:dyDescent="0.3">
      <c r="A35" s="195" t="str">
        <f>'{4. Outreach}'!A49</f>
        <v>SUBTOTAL SOCIAL MOBILIZATION FOR OUTREACH/MOBILE</v>
      </c>
      <c r="B35" s="78">
        <f>'{4. Outreach}'!E49</f>
        <v>0</v>
      </c>
      <c r="C35" s="70">
        <f>'1. Assumptions'!$C$48</f>
        <v>0</v>
      </c>
      <c r="D35" s="60">
        <f t="shared" ref="D35:D38" si="8">D33</f>
        <v>0</v>
      </c>
      <c r="E35" s="79">
        <f t="shared" si="5"/>
        <v>0</v>
      </c>
      <c r="G35" s="78">
        <f>G32</f>
        <v>0</v>
      </c>
      <c r="H35" s="79" t="str">
        <f t="shared" si="6"/>
        <v/>
      </c>
      <c r="I35" s="78">
        <f>I32</f>
        <v>0</v>
      </c>
      <c r="J35" s="312" t="str">
        <f>IFERROR(E35/I35,"")</f>
        <v/>
      </c>
    </row>
    <row r="36" spans="1:11" x14ac:dyDescent="0.3">
      <c r="A36" s="195" t="str">
        <f>'{4. Outreach}'!A62</f>
        <v>SUBTOTAL CLINICAL SUPPLIES SPECIFICALLY FOR OUTREACH/MOBILE</v>
      </c>
      <c r="B36" s="78">
        <f>'{4. Outreach}'!E62</f>
        <v>0</v>
      </c>
      <c r="C36" s="70">
        <f>'1. Assumptions'!$C$48</f>
        <v>0</v>
      </c>
      <c r="D36" s="60">
        <f t="shared" si="8"/>
        <v>0</v>
      </c>
      <c r="E36" s="79">
        <f t="shared" si="5"/>
        <v>0</v>
      </c>
      <c r="G36" s="78">
        <f>G32</f>
        <v>0</v>
      </c>
      <c r="H36" s="79" t="str">
        <f t="shared" si="6"/>
        <v/>
      </c>
      <c r="I36" s="78">
        <f>I32</f>
        <v>0</v>
      </c>
      <c r="J36" s="312" t="str">
        <f t="shared" si="7"/>
        <v/>
      </c>
    </row>
    <row r="37" spans="1:11" x14ac:dyDescent="0.3">
      <c r="A37" s="195" t="str">
        <f>'{4. Outreach}'!A81</f>
        <v>SUBTOTAL MANAGEMENT SUPPLIES SPECIFICALLY FOR OUTREACH/MOBILE</v>
      </c>
      <c r="B37" s="78">
        <f>'{4. Outreach}'!E81</f>
        <v>0</v>
      </c>
      <c r="C37" s="70">
        <f>'1. Assumptions'!$C$48</f>
        <v>0</v>
      </c>
      <c r="D37" s="60">
        <f t="shared" si="8"/>
        <v>0</v>
      </c>
      <c r="E37" s="79">
        <f t="shared" si="5"/>
        <v>0</v>
      </c>
      <c r="G37" s="78">
        <f>G32</f>
        <v>0</v>
      </c>
      <c r="H37" s="79" t="str">
        <f t="shared" si="6"/>
        <v/>
      </c>
      <c r="I37" s="78">
        <f>I32</f>
        <v>0</v>
      </c>
      <c r="J37" s="312" t="str">
        <f t="shared" si="7"/>
        <v/>
      </c>
    </row>
    <row r="38" spans="1:11" x14ac:dyDescent="0.3">
      <c r="A38" s="195" t="str">
        <f>'{4. Outreach}'!A92</f>
        <v>SUBTOTAL MEDICAL EMERGENCY SUPPLIES SPECIFICALLY FOR OUTREACH/MOBILE</v>
      </c>
      <c r="B38" s="78">
        <f>'{4. Outreach}'!E92</f>
        <v>0</v>
      </c>
      <c r="C38" s="70">
        <f>'1. Assumptions'!$C$48</f>
        <v>0</v>
      </c>
      <c r="D38" s="60">
        <f t="shared" si="8"/>
        <v>0</v>
      </c>
      <c r="E38" s="79">
        <f t="shared" si="5"/>
        <v>0</v>
      </c>
      <c r="G38" s="78">
        <f>G32</f>
        <v>0</v>
      </c>
      <c r="H38" s="79" t="str">
        <f t="shared" si="6"/>
        <v/>
      </c>
      <c r="I38" s="78">
        <f>I32</f>
        <v>0</v>
      </c>
      <c r="J38" s="312" t="str">
        <f t="shared" si="7"/>
        <v/>
      </c>
    </row>
    <row r="39" spans="1:11" ht="15" thickBot="1" x14ac:dyDescent="0.35">
      <c r="A39" s="195" t="str">
        <f>'{4. Outreach}'!A104</f>
        <v>SUBTOTAL ADDITIONAL SUPPLIES SPECIFICALLY FOR OUTREACH/MOBILE</v>
      </c>
      <c r="B39" s="197">
        <f>'{4. Outreach}'!E104</f>
        <v>0</v>
      </c>
      <c r="C39" s="77">
        <f>'1. Assumptions'!$C$48</f>
        <v>0</v>
      </c>
      <c r="D39" s="61">
        <f>D32</f>
        <v>0</v>
      </c>
      <c r="E39" s="87">
        <f t="shared" si="5"/>
        <v>0</v>
      </c>
      <c r="G39" s="197">
        <f>G32</f>
        <v>0</v>
      </c>
      <c r="H39" s="87" t="str">
        <f t="shared" si="6"/>
        <v/>
      </c>
      <c r="I39" s="197">
        <f>I32</f>
        <v>0</v>
      </c>
      <c r="J39" s="313" t="str">
        <f t="shared" si="7"/>
        <v/>
      </c>
    </row>
    <row r="40" spans="1:11" ht="15" thickBot="1" x14ac:dyDescent="0.35">
      <c r="A40" s="66" t="s">
        <v>221</v>
      </c>
      <c r="B40" s="73">
        <f>SUM(B32:B39)</f>
        <v>0</v>
      </c>
      <c r="C40" s="73"/>
      <c r="D40" s="23"/>
      <c r="E40" s="145">
        <f>SUM(E32:E39)</f>
        <v>0</v>
      </c>
      <c r="G40" s="304"/>
      <c r="H40" s="315">
        <f>SUM(H32:H39)</f>
        <v>0</v>
      </c>
      <c r="I40" s="73"/>
      <c r="J40" s="314">
        <f>SUM(J32:J39)</f>
        <v>0</v>
      </c>
    </row>
    <row r="42" spans="1:11" ht="27" customHeight="1" x14ac:dyDescent="0.3">
      <c r="A42" s="421" t="s">
        <v>156</v>
      </c>
      <c r="B42" s="422"/>
      <c r="C42" s="422"/>
      <c r="D42" s="422"/>
      <c r="E42" s="422"/>
      <c r="F42" s="422"/>
      <c r="G42" s="422"/>
      <c r="H42" s="422"/>
      <c r="I42" s="422"/>
      <c r="J42" s="422"/>
    </row>
  </sheetData>
  <mergeCells count="13">
    <mergeCell ref="A42:J42"/>
    <mergeCell ref="G29:H29"/>
    <mergeCell ref="I29:J29"/>
    <mergeCell ref="B2:C2"/>
    <mergeCell ref="B11:D11"/>
    <mergeCell ref="F11:I11"/>
    <mergeCell ref="C12:D12"/>
    <mergeCell ref="C29:E29"/>
    <mergeCell ref="B28:E28"/>
    <mergeCell ref="G28:J28"/>
    <mergeCell ref="H12:I12"/>
    <mergeCell ref="F12:G12"/>
    <mergeCell ref="A26:I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3CBCB931EE5B41B7DC5B397BC983C8" ma:contentTypeVersion="15" ma:contentTypeDescription="Create a new document." ma:contentTypeScope="" ma:versionID="282580b713a9e5fea9022db0c8743bb6">
  <xsd:schema xmlns:xsd="http://www.w3.org/2001/XMLSchema" xmlns:xs="http://www.w3.org/2001/XMLSchema" xmlns:p="http://schemas.microsoft.com/office/2006/metadata/properties" xmlns:ns1="http://schemas.microsoft.com/sharepoint/v3" xmlns:ns2="d159ad41-f995-48b1-ace8-2aeeec44a68a" xmlns:ns3="14c9eaec-fb32-4d62-8237-3ae2a8c3df22" targetNamespace="http://schemas.microsoft.com/office/2006/metadata/properties" ma:root="true" ma:fieldsID="6c447a97bc4db6eb6b81e94285e0fb0e" ns1:_="" ns2:_="" ns3:_="">
    <xsd:import namespace="http://schemas.microsoft.com/sharepoint/v3"/>
    <xsd:import namespace="d159ad41-f995-48b1-ace8-2aeeec44a68a"/>
    <xsd:import namespace="14c9eaec-fb32-4d62-8237-3ae2a8c3df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59ad41-f995-48b1-ace8-2aeeec44a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c9eaec-fb32-4d62-8237-3ae2a8c3df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C3BB1C7-A223-47F8-9900-BC8F03600BE6}"/>
</file>

<file path=customXml/itemProps2.xml><?xml version="1.0" encoding="utf-8"?>
<ds:datastoreItem xmlns:ds="http://schemas.openxmlformats.org/officeDocument/2006/customXml" ds:itemID="{125F1C84-E070-4E27-932D-212AFA539BDE}"/>
</file>

<file path=customXml/itemProps3.xml><?xml version="1.0" encoding="utf-8"?>
<ds:datastoreItem xmlns:ds="http://schemas.openxmlformats.org/officeDocument/2006/customXml" ds:itemID="{E7230A77-9D15-4F28-8EA8-AE53E1A6C1D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0. User guide</vt:lpstr>
      <vt:lpstr>1. Assumptions</vt:lpstr>
      <vt:lpstr>2. Setup</vt:lpstr>
      <vt:lpstr>3. Monthly recurrent</vt:lpstr>
      <vt:lpstr>{4. Outreach}</vt:lpstr>
      <vt:lpstr>5.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 Vaughan</dc:creator>
  <cp:lastModifiedBy>Christina Banks</cp:lastModifiedBy>
  <dcterms:created xsi:type="dcterms:W3CDTF">2022-02-04T17:14:48Z</dcterms:created>
  <dcterms:modified xsi:type="dcterms:W3CDTF">2022-03-22T16:19:42Z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0x010100303CBCB931EE5B41B7DC5B397BC983C8</vt:lpwstr>
  </property>
</Properties>
</file>